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11-Verkehr\2-Verkehrsbetriebe\"/>
    </mc:Choice>
  </mc:AlternateContent>
  <bookViews>
    <workbookView xWindow="-5720" yWindow="530" windowWidth="24240" windowHeight="11780"/>
  </bookViews>
  <sheets>
    <sheet name="Steckbrief" sheetId="1" r:id="rId1"/>
    <sheet name="Zeitreihe" sheetId="6" r:id="rId2"/>
    <sheet name="2020" sheetId="5" r:id="rId3"/>
    <sheet name="2019" sheetId="4" r:id="rId4"/>
  </sheets>
  <definedNames>
    <definedName name="_xlnm._FilterDatabase" localSheetId="3" hidden="1">'2019'!$D$1:$D$66</definedName>
    <definedName name="_xlnm._FilterDatabase" localSheetId="2" hidden="1">'2020'!$D$1:$D$62</definedName>
    <definedName name="_xlnm._FilterDatabase" localSheetId="1" hidden="1">Zeitreihe!$D$1:$D$65</definedName>
  </definedNames>
  <calcPr calcId="162913"/>
</workbook>
</file>

<file path=xl/calcChain.xml><?xml version="1.0" encoding="utf-8"?>
<calcChain xmlns="http://schemas.openxmlformats.org/spreadsheetml/2006/main">
  <c r="X26" i="5" l="1"/>
  <c r="X31" i="5"/>
  <c r="L50" i="5" l="1"/>
  <c r="N24" i="5"/>
  <c r="L31" i="5" l="1"/>
  <c r="F31" i="5"/>
  <c r="K26" i="5"/>
  <c r="L59" i="5"/>
  <c r="K59" i="5"/>
  <c r="N28" i="5"/>
  <c r="N19" i="5"/>
  <c r="N29" i="5"/>
  <c r="N45" i="5"/>
  <c r="N20" i="5"/>
  <c r="L26" i="5"/>
  <c r="K31" i="5"/>
  <c r="N39" i="5"/>
  <c r="G31" i="5"/>
  <c r="K50" i="5"/>
  <c r="N18" i="5"/>
  <c r="V59" i="4"/>
  <c r="U59" i="4"/>
  <c r="I59" i="4"/>
  <c r="P59" i="4" l="1"/>
  <c r="Q59" i="4"/>
  <c r="S59" i="4"/>
  <c r="G59" i="4" l="1"/>
  <c r="J48" i="6"/>
  <c r="J47" i="6"/>
  <c r="F59" i="4" l="1"/>
  <c r="F48" i="6" l="1"/>
  <c r="F47" i="6"/>
  <c r="N49" i="5" l="1"/>
  <c r="N48" i="5"/>
  <c r="N47" i="5"/>
  <c r="N46" i="5"/>
  <c r="N44" i="5"/>
  <c r="N43" i="5"/>
  <c r="N42" i="5"/>
  <c r="N41" i="5"/>
  <c r="N40" i="5"/>
  <c r="N38" i="5"/>
  <c r="N37" i="5"/>
  <c r="N36" i="5"/>
  <c r="N35" i="5"/>
  <c r="N34" i="5"/>
  <c r="N33" i="5"/>
  <c r="N30" i="5"/>
  <c r="N27" i="5"/>
  <c r="N25" i="5"/>
  <c r="N23" i="5"/>
  <c r="N22" i="5"/>
  <c r="N21" i="5"/>
  <c r="N17" i="5"/>
  <c r="N16" i="5"/>
  <c r="N15" i="5"/>
  <c r="N14" i="5"/>
  <c r="N13" i="5"/>
  <c r="I31" i="5" l="1"/>
  <c r="N32" i="5"/>
  <c r="N31" i="5" s="1"/>
  <c r="N12" i="5"/>
  <c r="N26" i="5"/>
  <c r="F58" i="5"/>
  <c r="X56" i="5" l="1"/>
  <c r="K55" i="6" s="1"/>
  <c r="X55" i="5"/>
  <c r="K54" i="6" s="1"/>
  <c r="V50" i="5"/>
  <c r="X54" i="5"/>
  <c r="K53" i="6" s="1"/>
  <c r="U50" i="5"/>
  <c r="X51" i="5"/>
  <c r="K50" i="6" s="1"/>
  <c r="X43" i="5"/>
  <c r="K42" i="6" s="1"/>
  <c r="X41" i="5"/>
  <c r="K40" i="6" s="1"/>
  <c r="X38" i="5"/>
  <c r="K37" i="6" s="1"/>
  <c r="X37" i="5"/>
  <c r="K36" i="6" s="1"/>
  <c r="X36" i="5"/>
  <c r="K35" i="6" s="1"/>
  <c r="X34" i="5"/>
  <c r="K33" i="6" s="1"/>
  <c r="X33" i="5"/>
  <c r="K32" i="6" s="1"/>
  <c r="U31" i="5"/>
  <c r="Q31" i="5"/>
  <c r="X30" i="5"/>
  <c r="K29" i="6" s="1"/>
  <c r="X29" i="5"/>
  <c r="K28" i="6" s="1"/>
  <c r="X28" i="5"/>
  <c r="K27" i="6" s="1"/>
  <c r="S26" i="5"/>
  <c r="X25" i="5"/>
  <c r="K24" i="6" s="1"/>
  <c r="P59" i="5"/>
  <c r="X23" i="5"/>
  <c r="K22" i="6" s="1"/>
  <c r="X21" i="5"/>
  <c r="K20" i="6" s="1"/>
  <c r="X20" i="5"/>
  <c r="K19" i="6" s="1"/>
  <c r="X19" i="5"/>
  <c r="K18" i="6" s="1"/>
  <c r="U59" i="5"/>
  <c r="X18" i="5"/>
  <c r="K17" i="6" s="1"/>
  <c r="X17" i="5"/>
  <c r="K16" i="6" s="1"/>
  <c r="X15" i="5"/>
  <c r="K14" i="6" s="1"/>
  <c r="S12" i="5"/>
  <c r="N56" i="5"/>
  <c r="G55" i="6" s="1"/>
  <c r="N55" i="5"/>
  <c r="G54" i="6" s="1"/>
  <c r="N54" i="5"/>
  <c r="N52" i="5"/>
  <c r="G51" i="6" s="1"/>
  <c r="F50" i="5"/>
  <c r="F26" i="5"/>
  <c r="F59" i="5"/>
  <c r="L12" i="5"/>
  <c r="G12" i="5"/>
  <c r="G53" i="6" l="1"/>
  <c r="N59" i="5"/>
  <c r="P26" i="5"/>
  <c r="X48" i="5"/>
  <c r="K47" i="6" s="1"/>
  <c r="P50" i="5"/>
  <c r="I12" i="5"/>
  <c r="G50" i="5"/>
  <c r="L58" i="5"/>
  <c r="Q12" i="5"/>
  <c r="V59" i="5"/>
  <c r="Q26" i="5"/>
  <c r="S31" i="5"/>
  <c r="X39" i="5"/>
  <c r="K38" i="6" s="1"/>
  <c r="X46" i="5"/>
  <c r="K45" i="6" s="1"/>
  <c r="Q50" i="5"/>
  <c r="P12" i="5"/>
  <c r="Q58" i="5"/>
  <c r="X27" i="5"/>
  <c r="X35" i="5"/>
  <c r="K34" i="6" s="1"/>
  <c r="S58" i="5"/>
  <c r="X22" i="5"/>
  <c r="K21" i="6" s="1"/>
  <c r="V26" i="5"/>
  <c r="P31" i="5"/>
  <c r="X45" i="5"/>
  <c r="K44" i="6" s="1"/>
  <c r="X53" i="5"/>
  <c r="K52" i="6" s="1"/>
  <c r="K58" i="5"/>
  <c r="G59" i="5"/>
  <c r="F12" i="5"/>
  <c r="N51" i="5"/>
  <c r="U58" i="5"/>
  <c r="U12" i="5"/>
  <c r="X42" i="5"/>
  <c r="K41" i="6" s="1"/>
  <c r="X49" i="5"/>
  <c r="K48" i="6" s="1"/>
  <c r="G26" i="5"/>
  <c r="V12" i="5"/>
  <c r="Q59" i="5"/>
  <c r="X40" i="5"/>
  <c r="K39" i="6" s="1"/>
  <c r="X47" i="5"/>
  <c r="K46" i="6" s="1"/>
  <c r="V58" i="5"/>
  <c r="K12" i="5"/>
  <c r="N53" i="5"/>
  <c r="G52" i="6" s="1"/>
  <c r="X13" i="5"/>
  <c r="K12" i="6" s="1"/>
  <c r="X24" i="5"/>
  <c r="K23" i="6" s="1"/>
  <c r="V31" i="5"/>
  <c r="X44" i="5"/>
  <c r="K43" i="6" s="1"/>
  <c r="S50" i="5"/>
  <c r="X16" i="5"/>
  <c r="K15" i="6" s="1"/>
  <c r="X32" i="5"/>
  <c r="K31" i="6" s="1"/>
  <c r="U26" i="5"/>
  <c r="P58" i="5"/>
  <c r="S59" i="5"/>
  <c r="X52" i="5"/>
  <c r="K51" i="6" s="1"/>
  <c r="X14" i="5"/>
  <c r="K13" i="6" s="1"/>
  <c r="I26" i="5"/>
  <c r="I59" i="5"/>
  <c r="G58" i="5"/>
  <c r="I50" i="5"/>
  <c r="I58" i="5"/>
  <c r="G50" i="6" l="1"/>
  <c r="N50" i="5"/>
  <c r="N58" i="5"/>
  <c r="K25" i="6"/>
  <c r="K26" i="6"/>
  <c r="X50" i="5"/>
  <c r="K49" i="6" s="1"/>
  <c r="X59" i="5"/>
  <c r="K58" i="6" s="1"/>
  <c r="S57" i="5"/>
  <c r="X58" i="5"/>
  <c r="K57" i="6" s="1"/>
  <c r="G49" i="6"/>
  <c r="G57" i="5"/>
  <c r="F57" i="5"/>
  <c r="L57" i="5"/>
  <c r="U57" i="5"/>
  <c r="Q57" i="5"/>
  <c r="V57" i="5"/>
  <c r="P57" i="5"/>
  <c r="X12" i="5"/>
  <c r="K11" i="6" s="1"/>
  <c r="I57" i="5"/>
  <c r="K57" i="5"/>
  <c r="K30" i="6"/>
  <c r="X57" i="5" l="1"/>
  <c r="K56" i="6" s="1"/>
  <c r="J55" i="6" l="1"/>
  <c r="J54" i="6"/>
  <c r="J53" i="6"/>
  <c r="J44" i="6"/>
  <c r="J28" i="6"/>
  <c r="J27" i="6"/>
  <c r="J38" i="6" l="1"/>
  <c r="J23" i="6"/>
  <c r="J19" i="6"/>
  <c r="J18" i="6"/>
  <c r="J17" i="6"/>
  <c r="J52" i="6"/>
  <c r="J51" i="6"/>
  <c r="J50" i="6"/>
  <c r="J46" i="6"/>
  <c r="J45" i="6"/>
  <c r="J43" i="6"/>
  <c r="J42" i="6"/>
  <c r="J41" i="6"/>
  <c r="J40" i="6"/>
  <c r="J39" i="6"/>
  <c r="J37" i="6"/>
  <c r="J36" i="6"/>
  <c r="J35" i="6"/>
  <c r="J34" i="6"/>
  <c r="J33" i="6"/>
  <c r="J32" i="6"/>
  <c r="J31" i="6"/>
  <c r="J29" i="6"/>
  <c r="J26" i="6"/>
  <c r="J24" i="6"/>
  <c r="J22" i="6"/>
  <c r="J21" i="6"/>
  <c r="J20" i="6"/>
  <c r="J16" i="6"/>
  <c r="J15" i="6"/>
  <c r="J14" i="6"/>
  <c r="J13" i="6"/>
  <c r="J12" i="6"/>
  <c r="F55" i="6"/>
  <c r="F54" i="6"/>
  <c r="F53" i="6"/>
  <c r="X59" i="4" l="1"/>
  <c r="J58" i="6" s="1"/>
  <c r="X58" i="4"/>
  <c r="J57" i="6" s="1"/>
  <c r="F44" i="6"/>
  <c r="F28" i="6"/>
  <c r="F27" i="6"/>
  <c r="F38" i="6" l="1"/>
  <c r="F23" i="6"/>
  <c r="F19" i="6"/>
  <c r="F18" i="6"/>
  <c r="F17" i="6"/>
  <c r="F52" i="6"/>
  <c r="F51" i="6"/>
  <c r="F50" i="6"/>
  <c r="F46" i="6"/>
  <c r="F45" i="6"/>
  <c r="F43" i="6"/>
  <c r="F42" i="6"/>
  <c r="F41" i="6"/>
  <c r="F40" i="6"/>
  <c r="F39" i="6"/>
  <c r="F37" i="6"/>
  <c r="F36" i="6"/>
  <c r="F35" i="6"/>
  <c r="F34" i="6"/>
  <c r="F33" i="6"/>
  <c r="F32" i="6"/>
  <c r="F31" i="6"/>
  <c r="F29" i="6"/>
  <c r="F26" i="6"/>
  <c r="F24" i="6"/>
  <c r="F22" i="6"/>
  <c r="F21" i="6"/>
  <c r="F20" i="6"/>
  <c r="F16" i="6"/>
  <c r="F15" i="6"/>
  <c r="F14" i="6"/>
  <c r="F13" i="6"/>
  <c r="F12" i="6"/>
  <c r="X50" i="4"/>
  <c r="J49" i="6" s="1"/>
  <c r="X31" i="4"/>
  <c r="J30" i="6" s="1"/>
  <c r="X26" i="4"/>
  <c r="J25" i="6" s="1"/>
  <c r="X12" i="4"/>
  <c r="J11" i="6" s="1"/>
  <c r="N59" i="4" l="1"/>
  <c r="F58" i="6" s="1"/>
  <c r="N58" i="4"/>
  <c r="F57" i="6" s="1"/>
  <c r="N50" i="4"/>
  <c r="F49" i="6" s="1"/>
  <c r="N31" i="4"/>
  <c r="F30" i="6" s="1"/>
  <c r="X57" i="4"/>
  <c r="J56" i="6" s="1"/>
  <c r="N12" i="4"/>
  <c r="F11" i="6" s="1"/>
  <c r="N26" i="4"/>
  <c r="F25" i="6" s="1"/>
  <c r="N57" i="4" l="1"/>
  <c r="F56" i="6" s="1"/>
  <c r="G35" i="6"/>
  <c r="G19" i="6"/>
  <c r="G16" i="6"/>
  <c r="G38" i="6"/>
  <c r="G22" i="6"/>
  <c r="G24" i="6"/>
  <c r="G47" i="6"/>
  <c r="G33" i="6"/>
  <c r="G17" i="6"/>
  <c r="G43" i="6"/>
  <c r="G40" i="6"/>
  <c r="G36" i="6"/>
  <c r="G32" i="6"/>
  <c r="G28" i="6"/>
  <c r="G20" i="6"/>
  <c r="G12" i="6"/>
  <c r="G42" i="6"/>
  <c r="G27" i="6"/>
  <c r="G45" i="6"/>
  <c r="G30" i="6"/>
  <c r="G14" i="6"/>
  <c r="G48" i="6"/>
  <c r="G41" i="6"/>
  <c r="G34" i="6"/>
  <c r="G26" i="6"/>
  <c r="G18" i="6"/>
  <c r="G39" i="6"/>
  <c r="G23" i="6"/>
  <c r="G37" i="6"/>
  <c r="G21" i="6"/>
  <c r="G13" i="6"/>
  <c r="G44" i="6"/>
  <c r="G25" i="6"/>
  <c r="G46" i="6"/>
  <c r="G31" i="6"/>
  <c r="G15" i="6"/>
  <c r="G29" i="6"/>
  <c r="G58" i="6"/>
  <c r="G11" i="6"/>
  <c r="N57" i="5"/>
  <c r="G56" i="6" s="1"/>
  <c r="G57" i="6"/>
</calcChain>
</file>

<file path=xl/sharedStrings.xml><?xml version="1.0" encoding="utf-8"?>
<sst xmlns="http://schemas.openxmlformats.org/spreadsheetml/2006/main" count="960" uniqueCount="112">
  <si>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</si>
  <si>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</si>
  <si>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</si>
  <si>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</si>
  <si>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</si>
  <si>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</si>
  <si>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</si>
  <si>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</si>
  <si>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</si>
  <si>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Irma Rodiqi</t>
  </si>
  <si>
    <t>+41 61 267 87 31</t>
  </si>
  <si>
    <t>Bus</t>
  </si>
  <si>
    <t>irma.rodiqi@bs.ch</t>
  </si>
  <si>
    <t>Frankreich</t>
  </si>
  <si>
    <t>Deutschland</t>
  </si>
  <si>
    <t>Total</t>
  </si>
  <si>
    <t>Basel-</t>
  </si>
  <si>
    <t>Landschaft</t>
  </si>
  <si>
    <t>Tram</t>
  </si>
  <si>
    <t>Linie 1</t>
  </si>
  <si>
    <t>Linie 2</t>
  </si>
  <si>
    <t>Linie 3</t>
  </si>
  <si>
    <t>Linie 6</t>
  </si>
  <si>
    <t>Linie 8</t>
  </si>
  <si>
    <t>Linie 14</t>
  </si>
  <si>
    <t>Linie 15</t>
  </si>
  <si>
    <t>Linie 16</t>
  </si>
  <si>
    <t>Linie 21</t>
  </si>
  <si>
    <t>Linie 30</t>
  </si>
  <si>
    <t>Linie 31</t>
  </si>
  <si>
    <t>Linie 32</t>
  </si>
  <si>
    <t>Linie 33</t>
  </si>
  <si>
    <t>Linie 34</t>
  </si>
  <si>
    <t>Linie 35</t>
  </si>
  <si>
    <t>Linie 36</t>
  </si>
  <si>
    <t>Linie 38</t>
  </si>
  <si>
    <t>Linie 42</t>
  </si>
  <si>
    <t>Linie 45</t>
  </si>
  <si>
    <t>Linie 46</t>
  </si>
  <si>
    <t>Linie 48</t>
  </si>
  <si>
    <t>Linie 50</t>
  </si>
  <si>
    <t>Nachttram</t>
  </si>
  <si>
    <t>Linie N6</t>
  </si>
  <si>
    <t>Linie N14</t>
  </si>
  <si>
    <t>Nachtbus</t>
  </si>
  <si>
    <t>Nordwest-</t>
  </si>
  <si>
    <t>schweiz</t>
  </si>
  <si>
    <t>Kevin Zaugg</t>
  </si>
  <si>
    <t>kevin.zaugg@bs.ch</t>
  </si>
  <si>
    <t>+41 61 267 87 18</t>
  </si>
  <si>
    <t>Verkehrs-</t>
  </si>
  <si>
    <t>mittel</t>
  </si>
  <si>
    <t>Stadt</t>
  </si>
  <si>
    <t>…</t>
  </si>
  <si>
    <t>Linie 10</t>
  </si>
  <si>
    <t>Linie 11</t>
  </si>
  <si>
    <t>Linie 17</t>
  </si>
  <si>
    <t>Linie 37</t>
  </si>
  <si>
    <t>Linie N10</t>
  </si>
  <si>
    <t>Linie N11</t>
  </si>
  <si>
    <t>Linie 603</t>
  </si>
  <si>
    <t>Linie 604</t>
  </si>
  <si>
    <t>Transport-</t>
  </si>
  <si>
    <t>unternehmen</t>
  </si>
  <si>
    <t>BVB</t>
  </si>
  <si>
    <t>BLT</t>
  </si>
  <si>
    <t>DistriBus</t>
  </si>
  <si>
    <t>Publikationsort:</t>
  </si>
  <si>
    <t>Internetseite des Statistischen Amtes des Kantons Basel-Stadt</t>
  </si>
  <si>
    <t>Erhebungsart:</t>
  </si>
  <si>
    <t>Seit 2019; jährlich</t>
  </si>
  <si>
    <t>Referenzperiode:</t>
  </si>
  <si>
    <t>Jahr</t>
  </si>
  <si>
    <t>Statistisches Amt des Kantons Basel-Stadt, Kennzahlen öffentlicher Verkehr</t>
  </si>
  <si>
    <t>Frühjahr 2022</t>
  </si>
  <si>
    <t>Daten öffentlicher Organe, Vollerhebung</t>
  </si>
  <si>
    <t>Linie E11</t>
  </si>
  <si>
    <t>Linie 39</t>
  </si>
  <si>
    <t>Linie 47</t>
  </si>
  <si>
    <t>Linie N20</t>
  </si>
  <si>
    <t>Linie N21</t>
  </si>
  <si>
    <t>Linie N22</t>
  </si>
  <si>
    <t>Linie N23</t>
  </si>
  <si>
    <t>Linie N26</t>
  </si>
  <si>
    <t>Linie N27</t>
  </si>
  <si>
    <r>
      <t>Linienlänge</t>
    </r>
    <r>
      <rPr>
        <vertAlign val="superscript"/>
        <sz val="9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in km</t>
    </r>
  </si>
  <si>
    <r>
      <t>Kurskilometer</t>
    </r>
    <r>
      <rPr>
        <vertAlign val="superscript"/>
        <sz val="9"/>
        <color theme="1"/>
        <rFont val="Arial"/>
        <family val="2"/>
      </rPr>
      <t>3</t>
    </r>
  </si>
  <si>
    <t>...</t>
  </si>
  <si>
    <r>
      <t>Linienlänge</t>
    </r>
    <r>
      <rPr>
        <vertAlign val="superscript"/>
        <sz val="9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in km</t>
    </r>
  </si>
  <si>
    <r>
      <t>Kurskilometer</t>
    </r>
    <r>
      <rPr>
        <vertAlign val="superscript"/>
        <sz val="9"/>
        <color theme="1"/>
        <rFont val="Arial"/>
        <family val="2"/>
      </rPr>
      <t>4</t>
    </r>
  </si>
  <si>
    <t>Basler Verkehrs-Betriebe (BVB), Baselland Transport AG (BLT), Service de transport public de Saint-Louis Agglomération (DistriBus)</t>
  </si>
  <si>
    <t>t11.2.01</t>
  </si>
  <si>
    <r>
      <t>Linie E11</t>
    </r>
    <r>
      <rPr>
        <vertAlign val="superscript"/>
        <sz val="9"/>
        <rFont val="Arial"/>
        <family val="2"/>
      </rPr>
      <t>4</t>
    </r>
  </si>
  <si>
    <r>
      <t>Linie 603</t>
    </r>
    <r>
      <rPr>
        <vertAlign val="superscript"/>
        <sz val="9"/>
        <rFont val="Arial"/>
        <family val="2"/>
      </rPr>
      <t>5</t>
    </r>
  </si>
  <si>
    <r>
      <t>Linie 604</t>
    </r>
    <r>
      <rPr>
        <vertAlign val="superscript"/>
        <sz val="9"/>
        <rFont val="Arial"/>
        <family val="2"/>
      </rPr>
      <t>5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</si>
  <si>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Rundungsbedingte Abweichungen vom Total sind möglich.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Berechnung der Linienlänge aus dem Mittelwert der Hin- und Rückrichtung des regulären Linienfahrwegs. 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Insgesamt gefahrene Kilometer aller Fahrzeuge auf der jeweiligen Linie. </t>
    </r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>Kurskilometer der BLT-Nachtnetzlinien nicht nach Kantonsgebiet erhoben.</t>
    </r>
  </si>
  <si>
    <r>
      <t>Linie N23</t>
    </r>
    <r>
      <rPr>
        <vertAlign val="superscript"/>
        <sz val="9"/>
        <rFont val="Arial"/>
        <family val="2"/>
      </rPr>
      <t>4</t>
    </r>
  </si>
  <si>
    <r>
      <t>Linie N26</t>
    </r>
    <r>
      <rPr>
        <vertAlign val="superscript"/>
        <sz val="9"/>
        <rFont val="Arial"/>
        <family val="2"/>
      </rPr>
      <t>4</t>
    </r>
  </si>
  <si>
    <r>
      <t>Linie N27</t>
    </r>
    <r>
      <rPr>
        <vertAlign val="superscript"/>
        <sz val="9"/>
        <rFont val="Arial"/>
        <family val="2"/>
      </rPr>
      <t>4</t>
    </r>
  </si>
  <si>
    <r>
      <t>Linie E11</t>
    </r>
    <r>
      <rPr>
        <vertAlign val="superscript"/>
        <sz val="9"/>
        <rFont val="Arial"/>
        <family val="2"/>
      </rPr>
      <t>5</t>
    </r>
  </si>
  <si>
    <r>
      <t>Linie 603</t>
    </r>
    <r>
      <rPr>
        <vertAlign val="superscript"/>
        <sz val="9"/>
        <rFont val="Arial"/>
        <family val="2"/>
      </rPr>
      <t>6</t>
    </r>
  </si>
  <si>
    <r>
      <t>Linie 604</t>
    </r>
    <r>
      <rPr>
        <vertAlign val="superscript"/>
        <sz val="9"/>
        <rFont val="Arial"/>
        <family val="2"/>
      </rPr>
      <t>6</t>
    </r>
  </si>
  <si>
    <r>
      <t>Linie N23</t>
    </r>
    <r>
      <rPr>
        <vertAlign val="superscript"/>
        <sz val="9"/>
        <rFont val="Arial"/>
        <family val="2"/>
      </rPr>
      <t>7</t>
    </r>
  </si>
  <si>
    <r>
      <t>Linie N26</t>
    </r>
    <r>
      <rPr>
        <vertAlign val="superscript"/>
        <sz val="9"/>
        <rFont val="Arial"/>
        <family val="2"/>
      </rPr>
      <t>7</t>
    </r>
  </si>
  <si>
    <r>
      <t>Linie N27</t>
    </r>
    <r>
      <rPr>
        <vertAlign val="superscript"/>
        <sz val="9"/>
        <rFont val="Arial"/>
        <family val="2"/>
      </rPr>
      <t>7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</si>
  <si>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Rundungsbedingte Abweichungen vom Total sind möglich.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Linienlängen und Kurskilometer der BVB-Linien für 2019 nicht nach Gebiet unterteilt. 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Berechnung der Linienlänge aus dem Mittelwert der Hin- und Rückrichtung des regulären Linienfahrwegs. </t>
    </r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 xml:space="preserve">Insgesamt gefahrene Kilometer aller Fahrzeuge auf der jeweiligen Linie. Kurskilometer der BVB auf 1000 Kilometer gerundet. </t>
    </r>
    <r>
      <rPr>
        <vertAlign val="superscript"/>
        <sz val="8"/>
        <rFont val="Arial"/>
        <family val="2"/>
      </rPr>
      <t>5</t>
    </r>
    <r>
      <rPr>
        <sz val="9"/>
        <rFont val="Arial"/>
        <family val="2"/>
      </rPr>
      <t xml:space="preserve">Kurskilometer werden erst seit 2020 separat von der Linie 11 erfasst. </t>
    </r>
    <r>
      <rPr>
        <vertAlign val="superscript"/>
        <sz val="8"/>
        <rFont val="Arial"/>
        <family val="2"/>
      </rPr>
      <t>6</t>
    </r>
    <r>
      <rPr>
        <sz val="9"/>
        <rFont val="Arial"/>
        <family val="2"/>
      </rPr>
      <t xml:space="preserve">Zahlen von Distribus seit 2020 verfügbar. </t>
    </r>
    <r>
      <rPr>
        <vertAlign val="superscript"/>
        <sz val="8"/>
        <rFont val="Arial"/>
        <family val="2"/>
      </rPr>
      <t>7</t>
    </r>
    <r>
      <rPr>
        <sz val="9"/>
        <rFont val="Arial"/>
        <family val="2"/>
      </rPr>
      <t>Kurskilometer der BLT-Nachtnetzlinien nicht nach Kantonsgebiet erhoben.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</si>
  <si>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Rundungsbedingte Abweichungen vom Total sind möglich.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Berechnung der Linienlänge aus dem Mittelwert der Hin- und Rückrichtung des regulären Linienfahrwegs. 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Insgesamt gefahrene Kilometer aller Fahrzeuge auf der jeweiligen Linie. </t>
    </r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 xml:space="preserve">Kurskilometer werden seit 2020 separat von der Linie 11 erfasst. </t>
    </r>
    <r>
      <rPr>
        <vertAlign val="superscript"/>
        <sz val="8"/>
        <rFont val="Arial"/>
        <family val="2"/>
      </rPr>
      <t>5</t>
    </r>
    <r>
      <rPr>
        <sz val="9"/>
        <rFont val="Arial"/>
        <family val="2"/>
      </rPr>
      <t>Zahlen von Distribus seit 2020 verfügbar.</t>
    </r>
  </si>
  <si>
    <t>10. Dezember 2021 (Daten 2020)</t>
  </si>
  <si>
    <t>Linienlänge und Kurskilometer nach Linie und Gebiet</t>
  </si>
  <si>
    <r>
      <t>Linienlänge und Kurskilometer nach Linie seit 2019</t>
    </r>
    <r>
      <rPr>
        <vertAlign val="superscript"/>
        <sz val="9"/>
        <rFont val="Arial Black"/>
        <family val="2"/>
      </rPr>
      <t>1</t>
    </r>
  </si>
  <si>
    <r>
      <t>Linienlänge und Kurskilometer nach Linie und Gebiet 2020</t>
    </r>
    <r>
      <rPr>
        <vertAlign val="superscript"/>
        <sz val="9"/>
        <rFont val="Arial Black"/>
        <family val="2"/>
      </rPr>
      <t>1</t>
    </r>
  </si>
  <si>
    <r>
      <t>Linienlänge und Kurskilometer nach Linie und Gebiet 2019</t>
    </r>
    <r>
      <rPr>
        <vertAlign val="superscript"/>
        <sz val="9"/>
        <rFont val="Arial Black"/>
        <family val="2"/>
      </rPr>
      <t>1,2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</si>
</sst>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;\ \-#,##0;&quot;–&quot;;@"/>
    <numFmt numFmtId="165" formatCode="#,##0,;\-#,##0,;\ &quot;–&quot;\ ;\ @\ "/>
    <numFmt numFmtId="166" formatCode="#,##0.0;\ \-#,##0.0;&quot;–&quot;;@"/>
    <numFmt numFmtId="167" formatCode="#,##0.00;\ \-#,##0.00;&quot;–&quot;;@"/>
    <numFmt numFmtId="168" formatCode="#,##0.000;\ \-#,##0.000;&quot;–&quot;;@"/>
    <numFmt numFmtId="169" formatCode="#,##0.0000;\ \-#,##0.0000;&quot;–&quot;;@"/>
    <numFmt numFmtId="170" formatCode="#,##0%"/>
    <numFmt numFmtId="171" formatCode="#,##0.0%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vertAlign val="superscript"/>
      <sz val="10"/>
      <name val="Arial Black"/>
      <family val="2"/>
    </font>
    <font>
      <sz val="6"/>
      <name val="Arial"/>
      <family val="2"/>
    </font>
    <font>
      <sz val="10"/>
      <name val="Helvetica"/>
      <family val="2"/>
    </font>
    <font>
      <b/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rgb="FF00B0F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 Black"/>
      <family val="2"/>
    </font>
    <font>
      <vertAlign val="superscript"/>
      <sz val="9"/>
      <color theme="1"/>
      <name val="Arial"/>
      <family val="2"/>
    </font>
    <font>
      <vertAlign val="superscript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3">
    <xf numFmtId="0" fontId="0" fillId="0" borderId="0"/>
    <xf numFmtId="165" fontId="4" fillId="0" borderId="0" applyFont="0" applyFill="0" applyBorder="0" applyAlignment="0" applyProtection="0">
      <alignment horizontal="right"/>
    </xf>
    <xf numFmtId="17" fontId="3" fillId="0" borderId="0" applyFont="0" applyFill="0" applyBorder="0" applyAlignment="0" applyProtection="0"/>
    <xf numFmtId="166" fontId="9" fillId="0" borderId="0" applyFill="0" applyBorder="0" applyProtection="0">
      <alignment horizontal="right" vertical="top"/>
    </xf>
    <xf numFmtId="167" fontId="9" fillId="0" borderId="0" applyFill="0" applyBorder="0" applyProtection="0">
      <alignment horizontal="right" vertical="top"/>
    </xf>
    <xf numFmtId="168" fontId="9" fillId="0" borderId="0" applyFill="0" applyBorder="0" applyProtection="0">
      <alignment horizontal="right" vertical="top"/>
    </xf>
    <xf numFmtId="169" fontId="9" fillId="0" borderId="0" applyFill="0" applyBorder="0" applyProtection="0">
      <alignment horizontal="right" vertical="top"/>
    </xf>
    <xf numFmtId="0" fontId="10" fillId="0" borderId="0"/>
    <xf numFmtId="170" fontId="9" fillId="0" borderId="0" applyFill="0" applyBorder="0">
      <alignment horizontal="right" vertical="top"/>
    </xf>
    <xf numFmtId="171" fontId="9" fillId="0" borderId="0" applyFill="0" applyBorder="0">
      <alignment horizontal="right" vertical="top"/>
    </xf>
    <xf numFmtId="0" fontId="14" fillId="0" borderId="0"/>
    <xf numFmtId="0" fontId="3" fillId="0" borderId="0"/>
    <xf numFmtId="164" fontId="9" fillId="0" borderId="1">
      <alignment horizontal="left" vertical="top"/>
    </xf>
    <xf numFmtId="164" fontId="9" fillId="0" borderId="0" applyNumberFormat="0" applyFill="0" applyBorder="0">
      <alignment horizontal="left" vertical="top"/>
    </xf>
    <xf numFmtId="164" fontId="9" fillId="0" borderId="0" applyNumberFormat="0" applyFill="0" applyBorder="0">
      <alignment horizontal="left" vertical="top" indent="1"/>
    </xf>
    <xf numFmtId="164" fontId="9" fillId="0" borderId="0" applyNumberFormat="0" applyFill="0" applyBorder="0">
      <alignment horizontal="left" vertical="top" indent="2"/>
    </xf>
    <xf numFmtId="164" fontId="11" fillId="0" borderId="0" applyNumberFormat="0" applyFill="0" applyBorder="0">
      <alignment horizontal="left" vertical="top"/>
    </xf>
    <xf numFmtId="164" fontId="12" fillId="0" borderId="2" applyNumberFormat="0">
      <alignment horizontal="left"/>
    </xf>
    <xf numFmtId="0" fontId="9" fillId="0" borderId="3" applyNumberFormat="0">
      <alignment horizontal="right" vertical="top"/>
    </xf>
    <xf numFmtId="164" fontId="9" fillId="0" borderId="0" applyNumberFormat="0" applyFill="0" applyBorder="0">
      <alignment horizontal="right" vertical="top"/>
    </xf>
    <xf numFmtId="164" fontId="11" fillId="0" borderId="0" applyNumberFormat="0" applyFill="0" applyBorder="0">
      <alignment horizontal="right" vertical="top"/>
    </xf>
    <xf numFmtId="166" fontId="11" fillId="0" borderId="0" applyFill="0" applyBorder="0" applyProtection="0">
      <alignment horizontal="right" vertical="top"/>
    </xf>
    <xf numFmtId="167" fontId="11" fillId="0" borderId="0" applyFill="0" applyBorder="0" applyProtection="0">
      <alignment horizontal="right" vertical="top"/>
    </xf>
    <xf numFmtId="168" fontId="11" fillId="0" borderId="0" applyFill="0" applyBorder="0" applyProtection="0">
      <alignment horizontal="right" vertical="top"/>
    </xf>
    <xf numFmtId="164" fontId="11" fillId="0" borderId="0" applyFill="0" applyBorder="0" applyProtection="0">
      <alignment horizontal="right" vertical="top"/>
    </xf>
    <xf numFmtId="164" fontId="11" fillId="0" borderId="0" applyNumberFormat="0" applyFill="0" applyBorder="0">
      <alignment horizontal="right" vertical="top"/>
    </xf>
    <xf numFmtId="164" fontId="12" fillId="0" borderId="2" applyNumberFormat="0">
      <alignment horizontal="right"/>
    </xf>
    <xf numFmtId="166" fontId="12" fillId="0" borderId="2">
      <alignment horizontal="right"/>
    </xf>
    <xf numFmtId="0" fontId="13" fillId="0" borderId="3" applyNumberFormat="0">
      <alignment horizontal="left" vertical="top" wrapText="1"/>
    </xf>
    <xf numFmtId="164" fontId="9" fillId="0" borderId="0">
      <alignment horizontal="left" vertical="top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</cellStyleXfs>
  <cellXfs count="109">
    <xf numFmtId="0" fontId="0" fillId="0" borderId="0" xfId="0"/>
    <xf numFmtId="0" fontId="3" fillId="0" borderId="0" xfId="11" applyFont="1" applyAlignment="1">
      <alignment wrapText="1"/>
    </xf>
    <xf numFmtId="0" fontId="3" fillId="0" borderId="0" xfId="11" applyFont="1" applyFill="1" applyAlignment="1">
      <alignment wrapText="1"/>
    </xf>
    <xf numFmtId="0" fontId="7" fillId="0" borderId="0" xfId="11" applyFont="1" applyAlignment="1">
      <alignment wrapText="1"/>
    </xf>
    <xf numFmtId="0" fontId="7" fillId="0" borderId="0" xfId="11" applyFont="1" applyBorder="1" applyAlignment="1">
      <alignment horizontal="left"/>
    </xf>
    <xf numFmtId="0" fontId="7" fillId="0" borderId="0" xfId="11" applyFont="1" applyBorder="1" applyAlignment="1">
      <alignment wrapText="1"/>
    </xf>
    <xf numFmtId="0" fontId="3" fillId="0" borderId="0" xfId="11" applyFont="1" applyAlignment="1">
      <alignment vertical="center" wrapText="1"/>
    </xf>
    <xf numFmtId="0" fontId="3" fillId="2" borderId="0" xfId="11" applyFont="1" applyFill="1" applyBorder="1" applyAlignment="1">
      <alignment vertical="center" wrapText="1"/>
    </xf>
    <xf numFmtId="0" fontId="3" fillId="2" borderId="0" xfId="11" applyFont="1" applyFill="1" applyBorder="1" applyAlignment="1">
      <alignment horizontal="left" vertical="center" wrapText="1"/>
    </xf>
    <xf numFmtId="0" fontId="3" fillId="0" borderId="0" xfId="11" applyFont="1" applyBorder="1" applyAlignment="1">
      <alignment horizontal="right" vertical="center" wrapText="1"/>
    </xf>
    <xf numFmtId="0" fontId="3" fillId="0" borderId="0" xfId="11" applyFont="1" applyAlignment="1">
      <alignment horizontal="left" vertical="center" wrapText="1"/>
    </xf>
    <xf numFmtId="0" fontId="3" fillId="0" borderId="2" xfId="11" applyFont="1" applyBorder="1" applyAlignment="1">
      <alignment horizontal="right" vertical="center" wrapText="1"/>
    </xf>
    <xf numFmtId="0" fontId="3" fillId="0" borderId="2" xfId="11" applyFont="1" applyBorder="1" applyAlignment="1">
      <alignment horizontal="left" vertical="center" wrapText="1"/>
    </xf>
    <xf numFmtId="0" fontId="6" fillId="0" borderId="0" xfId="11" applyFont="1" applyBorder="1" applyAlignment="1">
      <alignment horizontal="left" vertical="center" wrapText="1"/>
    </xf>
    <xf numFmtId="0" fontId="3" fillId="0" borderId="0" xfId="11" applyFont="1" applyAlignment="1">
      <alignment horizontal="right" vertical="center" wrapText="1"/>
    </xf>
    <xf numFmtId="164" fontId="3" fillId="0" borderId="0" xfId="11" applyNumberFormat="1" applyFont="1" applyBorder="1" applyAlignment="1">
      <alignment horizontal="right" vertical="center" wrapText="1"/>
    </xf>
    <xf numFmtId="0" fontId="3" fillId="0" borderId="0" xfId="11" applyFont="1" applyAlignment="1">
      <alignment horizontal="left" vertical="top" wrapText="1"/>
    </xf>
    <xf numFmtId="0" fontId="3" fillId="0" borderId="0" xfId="11" applyFont="1" applyBorder="1" applyAlignment="1">
      <alignment horizontal="left" vertical="top" wrapText="1"/>
    </xf>
    <xf numFmtId="0" fontId="3" fillId="0" borderId="0" xfId="11" applyFont="1" applyBorder="1" applyAlignment="1">
      <alignment horizontal="right" vertical="top" wrapText="1"/>
    </xf>
    <xf numFmtId="0" fontId="3" fillId="0" borderId="0" xfId="11" applyFont="1" applyAlignment="1">
      <alignment vertical="top" wrapText="1"/>
    </xf>
    <xf numFmtId="0" fontId="3" fillId="0" borderId="0" xfId="11" applyFont="1" applyAlignment="1">
      <alignment horizontal="right" vertical="top" wrapText="1"/>
    </xf>
    <xf numFmtId="0" fontId="3" fillId="0" borderId="0" xfId="11" applyFont="1" applyFill="1" applyAlignment="1">
      <alignment horizontal="left" vertical="top" wrapText="1"/>
    </xf>
    <xf numFmtId="0" fontId="3" fillId="0" borderId="0" xfId="11" applyFont="1" applyFill="1" applyBorder="1" applyAlignment="1">
      <alignment horizontal="left" vertical="top" wrapText="1"/>
    </xf>
    <xf numFmtId="164" fontId="3" fillId="0" borderId="0" xfId="11" applyNumberFormat="1" applyFont="1" applyBorder="1" applyAlignment="1">
      <alignment horizontal="left" vertical="center" wrapText="1"/>
    </xf>
    <xf numFmtId="0" fontId="3" fillId="0" borderId="2" xfId="11" applyFont="1" applyFill="1" applyBorder="1" applyAlignment="1">
      <alignment horizontal="left" vertical="top" wrapText="1"/>
    </xf>
    <xf numFmtId="164" fontId="3" fillId="0" borderId="0" xfId="11" quotePrefix="1" applyNumberFormat="1" applyFont="1" applyBorder="1" applyAlignment="1">
      <alignment horizontal="left" vertical="top" wrapText="1"/>
    </xf>
    <xf numFmtId="0" fontId="15" fillId="0" borderId="0" xfId="11" applyFont="1" applyAlignment="1">
      <alignment vertical="center"/>
    </xf>
    <xf numFmtId="0" fontId="8" fillId="0" borderId="0" xfId="11" applyFont="1" applyAlignment="1">
      <alignment horizontal="left" vertical="center" wrapText="1"/>
    </xf>
    <xf numFmtId="0" fontId="3" fillId="0" borderId="0" xfId="11" applyFont="1" applyFill="1" applyBorder="1" applyAlignment="1">
      <alignment vertical="center" wrapText="1"/>
    </xf>
    <xf numFmtId="0" fontId="3" fillId="0" borderId="0" xfId="11" applyFont="1" applyFill="1" applyBorder="1" applyAlignment="1">
      <alignment horizontal="right" vertical="center" wrapText="1"/>
    </xf>
    <xf numFmtId="0" fontId="3" fillId="0" borderId="0" xfId="11" applyFont="1" applyFill="1" applyBorder="1" applyAlignment="1">
      <alignment horizontal="right" vertical="top" wrapText="1"/>
    </xf>
    <xf numFmtId="0" fontId="3" fillId="0" borderId="0" xfId="11" applyFont="1" applyFill="1" applyAlignment="1">
      <alignment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7" fillId="0" borderId="0" xfId="11" applyFont="1" applyFill="1" applyAlignment="1">
      <alignment wrapText="1"/>
    </xf>
    <xf numFmtId="0" fontId="7" fillId="0" borderId="0" xfId="11" applyFont="1" applyFill="1" applyBorder="1" applyAlignment="1">
      <alignment wrapText="1"/>
    </xf>
    <xf numFmtId="0" fontId="3" fillId="0" borderId="0" xfId="11" applyFont="1" applyFill="1" applyAlignment="1">
      <alignment vertical="center" wrapText="1"/>
    </xf>
    <xf numFmtId="0" fontId="3" fillId="0" borderId="0" xfId="1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" borderId="0" xfId="11" applyFont="1" applyFill="1" applyAlignment="1">
      <alignment vertical="center" wrapText="1"/>
    </xf>
    <xf numFmtId="164" fontId="3" fillId="0" borderId="0" xfId="30" applyNumberFormat="1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2" borderId="0" xfId="11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right" vertical="top"/>
    </xf>
    <xf numFmtId="0" fontId="17" fillId="0" borderId="0" xfId="0" applyFont="1" applyBorder="1" applyAlignment="1">
      <alignment horizontal="right" vertical="top"/>
    </xf>
    <xf numFmtId="164" fontId="3" fillId="3" borderId="0" xfId="0" applyNumberFormat="1" applyFont="1" applyFill="1" applyBorder="1" applyAlignment="1">
      <alignment horizontal="right" vertical="top" wrapText="1"/>
    </xf>
    <xf numFmtId="0" fontId="17" fillId="0" borderId="2" xfId="0" applyFont="1" applyBorder="1" applyAlignment="1">
      <alignment horizontal="right" vertical="top" wrapText="1"/>
    </xf>
    <xf numFmtId="0" fontId="17" fillId="0" borderId="2" xfId="0" applyFont="1" applyBorder="1" applyAlignment="1">
      <alignment horizontal="right"/>
    </xf>
    <xf numFmtId="0" fontId="3" fillId="0" borderId="0" xfId="11" applyFont="1" applyFill="1" applyBorder="1" applyAlignment="1">
      <alignment horizontal="left" vertical="top" wrapText="1" indent="2"/>
    </xf>
    <xf numFmtId="0" fontId="2" fillId="0" borderId="2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/>
    </xf>
    <xf numFmtId="0" fontId="3" fillId="0" borderId="2" xfId="1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vertical="center" wrapText="1"/>
    </xf>
    <xf numFmtId="164" fontId="3" fillId="0" borderId="0" xfId="31" applyNumberFormat="1" applyFont="1" applyBorder="1" applyAlignment="1">
      <alignment horizontal="left" vertical="top" wrapText="1"/>
    </xf>
    <xf numFmtId="0" fontId="6" fillId="0" borderId="0" xfId="11" applyFont="1" applyFill="1" applyAlignment="1">
      <alignment vertical="top" wrapText="1"/>
    </xf>
    <xf numFmtId="0" fontId="6" fillId="0" borderId="0" xfId="11" applyFont="1" applyFill="1" applyBorder="1" applyAlignment="1">
      <alignment horizontal="left" vertical="top" wrapText="1" indent="1"/>
    </xf>
    <xf numFmtId="0" fontId="6" fillId="0" borderId="0" xfId="11" applyFont="1" applyFill="1" applyBorder="1" applyAlignment="1">
      <alignment horizontal="right" vertical="top" wrapText="1"/>
    </xf>
    <xf numFmtId="164" fontId="6" fillId="3" borderId="0" xfId="0" applyNumberFormat="1" applyFont="1" applyFill="1" applyBorder="1" applyAlignment="1">
      <alignment horizontal="right" vertical="top" wrapText="1"/>
    </xf>
    <xf numFmtId="164" fontId="3" fillId="0" borderId="0" xfId="11" applyNumberFormat="1" applyFont="1" applyFill="1" applyBorder="1" applyAlignment="1">
      <alignment horizontal="right" vertical="top" wrapText="1"/>
    </xf>
    <xf numFmtId="164" fontId="6" fillId="0" borderId="0" xfId="11" applyNumberFormat="1" applyFont="1" applyFill="1" applyBorder="1" applyAlignment="1">
      <alignment horizontal="right" vertical="top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/>
    </xf>
    <xf numFmtId="168" fontId="3" fillId="3" borderId="0" xfId="0" applyNumberFormat="1" applyFont="1" applyFill="1" applyBorder="1" applyAlignment="1">
      <alignment horizontal="right" vertical="top" wrapText="1"/>
    </xf>
    <xf numFmtId="168" fontId="6" fillId="3" borderId="0" xfId="0" applyNumberFormat="1" applyFont="1" applyFill="1" applyBorder="1" applyAlignment="1">
      <alignment horizontal="right" vertical="top" wrapText="1"/>
    </xf>
    <xf numFmtId="3" fontId="6" fillId="3" borderId="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/>
    </xf>
    <xf numFmtId="164" fontId="3" fillId="0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168" fontId="6" fillId="0" borderId="0" xfId="0" applyNumberFormat="1" applyFont="1" applyFill="1" applyBorder="1" applyAlignment="1">
      <alignment horizontal="right" vertical="top" wrapText="1"/>
    </xf>
    <xf numFmtId="168" fontId="3" fillId="0" borderId="0" xfId="0" applyNumberFormat="1" applyFont="1" applyFill="1" applyBorder="1" applyAlignment="1">
      <alignment horizontal="right" vertical="top" wrapText="1"/>
    </xf>
    <xf numFmtId="0" fontId="6" fillId="0" borderId="0" xfId="11" applyFont="1" applyFill="1" applyBorder="1" applyAlignment="1">
      <alignment vertical="top" wrapText="1"/>
    </xf>
    <xf numFmtId="0" fontId="3" fillId="0" borderId="0" xfId="11" applyFont="1" applyFill="1" applyBorder="1" applyAlignment="1">
      <alignment vertical="top" wrapText="1"/>
    </xf>
    <xf numFmtId="164" fontId="3" fillId="3" borderId="2" xfId="0" applyNumberFormat="1" applyFont="1" applyFill="1" applyBorder="1" applyAlignment="1">
      <alignment horizontal="right" vertical="top" wrapText="1"/>
    </xf>
    <xf numFmtId="168" fontId="3" fillId="3" borderId="2" xfId="0" applyNumberFormat="1" applyFont="1" applyFill="1" applyBorder="1" applyAlignment="1">
      <alignment horizontal="right" vertical="top" wrapText="1"/>
    </xf>
    <xf numFmtId="164" fontId="3" fillId="0" borderId="2" xfId="11" applyNumberFormat="1" applyFont="1" applyFill="1" applyBorder="1" applyAlignment="1">
      <alignment horizontal="right" vertical="top" wrapText="1"/>
    </xf>
    <xf numFmtId="0" fontId="3" fillId="0" borderId="2" xfId="11" applyFont="1" applyFill="1" applyBorder="1" applyAlignment="1">
      <alignment horizontal="left" vertical="top" wrapText="1" indent="2"/>
    </xf>
    <xf numFmtId="0" fontId="3" fillId="0" borderId="2" xfId="1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top"/>
    </xf>
    <xf numFmtId="168" fontId="6" fillId="0" borderId="0" xfId="11" applyNumberFormat="1" applyFont="1" applyFill="1" applyBorder="1" applyAlignment="1">
      <alignment horizontal="right" vertical="top" wrapText="1"/>
    </xf>
    <xf numFmtId="168" fontId="3" fillId="0" borderId="0" xfId="11" applyNumberFormat="1" applyFont="1" applyFill="1" applyBorder="1" applyAlignment="1">
      <alignment horizontal="right" vertical="top" wrapText="1"/>
    </xf>
    <xf numFmtId="168" fontId="3" fillId="0" borderId="2" xfId="11" applyNumberFormat="1" applyFont="1" applyFill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/>
    </xf>
    <xf numFmtId="168" fontId="3" fillId="0" borderId="2" xfId="0" applyNumberFormat="1" applyFont="1" applyFill="1" applyBorder="1" applyAlignment="1">
      <alignment horizontal="right" vertical="top" wrapText="1"/>
    </xf>
    <xf numFmtId="168" fontId="3" fillId="3" borderId="0" xfId="0" applyNumberFormat="1" applyFont="1" applyFill="1" applyBorder="1" applyAlignment="1">
      <alignment horizontal="right" vertical="top" wrapText="1"/>
    </xf>
    <xf numFmtId="168" fontId="3" fillId="0" borderId="0" xfId="0" applyNumberFormat="1" applyFont="1" applyFill="1" applyBorder="1" applyAlignment="1">
      <alignment horizontal="right" vertical="top" wrapText="1"/>
    </xf>
    <xf numFmtId="0" fontId="4" fillId="0" borderId="0" xfId="11" applyFont="1" applyAlignment="1">
      <alignment horizontal="left" wrapText="1" indent="1"/>
    </xf>
    <xf numFmtId="0" fontId="5" fillId="0" borderId="0" xfId="11" applyFont="1" applyBorder="1" applyAlignment="1">
      <alignment horizontal="left" wrapText="1" indent="1"/>
    </xf>
    <xf numFmtId="0" fontId="6" fillId="0" borderId="0" xfId="11" applyFont="1" applyBorder="1" applyAlignment="1">
      <alignment horizontal="left" wrapText="1" indent="1"/>
    </xf>
    <xf numFmtId="0" fontId="4" fillId="0" borderId="3" xfId="11" applyFont="1" applyBorder="1" applyAlignment="1">
      <alignment horizontal="left" vertical="center" wrapText="1"/>
    </xf>
    <xf numFmtId="0" fontId="7" fillId="0" borderId="0" xfId="11" applyFont="1" applyBorder="1" applyAlignment="1">
      <alignment horizontal="right" wrapText="1"/>
    </xf>
    <xf numFmtId="0" fontId="3" fillId="0" borderId="2" xfId="11" applyFont="1" applyFill="1" applyBorder="1" applyAlignment="1">
      <alignment horizontal="right" vertical="center" wrapText="1"/>
    </xf>
    <xf numFmtId="0" fontId="3" fillId="0" borderId="5" xfId="11" applyFont="1" applyFill="1" applyBorder="1" applyAlignment="1">
      <alignment horizontal="right" vertical="center" wrapText="1"/>
    </xf>
    <xf numFmtId="164" fontId="3" fillId="0" borderId="0" xfId="11" applyNumberFormat="1" applyFont="1" applyBorder="1" applyAlignment="1">
      <alignment horizontal="left" vertical="top" wrapText="1"/>
    </xf>
    <xf numFmtId="164" fontId="3" fillId="0" borderId="0" xfId="11" quotePrefix="1" applyNumberFormat="1" applyFont="1" applyBorder="1" applyAlignment="1">
      <alignment horizontal="left" vertical="top" wrapText="1"/>
    </xf>
    <xf numFmtId="164" fontId="3" fillId="0" borderId="2" xfId="11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4" fontId="3" fillId="0" borderId="0" xfId="11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4" fillId="0" borderId="0" xfId="11" applyFont="1" applyFill="1" applyAlignment="1">
      <alignment horizontal="left" wrapText="1" indent="1"/>
    </xf>
    <xf numFmtId="0" fontId="5" fillId="0" borderId="0" xfId="11" applyFont="1" applyFill="1" applyBorder="1" applyAlignment="1">
      <alignment horizontal="left" wrapText="1" indent="1"/>
    </xf>
    <xf numFmtId="0" fontId="7" fillId="0" borderId="0" xfId="11" applyFont="1" applyFill="1" applyBorder="1" applyAlignment="1">
      <alignment horizontal="right" vertical="top" wrapText="1"/>
    </xf>
    <xf numFmtId="0" fontId="0" fillId="0" borderId="0" xfId="0" applyAlignment="1"/>
    <xf numFmtId="0" fontId="1" fillId="0" borderId="2" xfId="0" applyFont="1" applyBorder="1" applyAlignment="1">
      <alignment horizontal="right" vertical="top"/>
    </xf>
    <xf numFmtId="0" fontId="0" fillId="0" borderId="2" xfId="0" applyBorder="1" applyAlignment="1"/>
    <xf numFmtId="0" fontId="13" fillId="0" borderId="0" xfId="0" applyFont="1" applyFill="1" applyAlignment="1">
      <alignment horizontal="left" vertical="top" wrapText="1"/>
    </xf>
  </cellXfs>
  <cellStyles count="33">
    <cellStyle name="1000 [0]" xfId="1"/>
    <cellStyle name="Dat" xfId="2"/>
    <cellStyle name="Dezimal [0,0]" xfId="3"/>
    <cellStyle name="Dezimal [0,00]" xfId="4"/>
    <cellStyle name="Dezimal [0,000]" xfId="5"/>
    <cellStyle name="Dezimal[0,0000]" xfId="6"/>
    <cellStyle name="Hyperlink 2" xfId="31"/>
    <cellStyle name="Link" xfId="30" builtinId="8"/>
    <cellStyle name="Normal_HNTA" xfId="7"/>
    <cellStyle name="P-[0%]" xfId="8"/>
    <cellStyle name="P-[0,0%]" xfId="9"/>
    <cellStyle name="Standard" xfId="0" builtinId="0"/>
    <cellStyle name="Standard 2" xfId="10"/>
    <cellStyle name="Standard 3" xfId="11"/>
    <cellStyle name="Standard 3 2" xfId="32"/>
    <cellStyle name="Tab-Fn" xfId="12"/>
    <cellStyle name="Tab-L" xfId="13"/>
    <cellStyle name="Tab-L-02" xfId="14"/>
    <cellStyle name="Tab-L-04" xfId="15"/>
    <cellStyle name="Tab-L-fett" xfId="16"/>
    <cellStyle name="Tab-LU" xfId="17"/>
    <cellStyle name="Tab-NR" xfId="18"/>
    <cellStyle name="Tab-R" xfId="19"/>
    <cellStyle name="Tab-R-fett" xfId="20"/>
    <cellStyle name="Tab-R-fett[0,0]" xfId="21"/>
    <cellStyle name="Tab-R-fett[0,00]" xfId="22"/>
    <cellStyle name="Tab-R-fett[0,000]" xfId="23"/>
    <cellStyle name="Tab-R-fett[0]" xfId="24"/>
    <cellStyle name="Tab-R-fett_Verkehr" xfId="25"/>
    <cellStyle name="Tab-RU" xfId="26"/>
    <cellStyle name="Tab-RU[0,0]" xfId="27"/>
    <cellStyle name="Tab-T" xfId="28"/>
    <cellStyle name="Tab-UT" xfId="29"/>
  </cellStyles>
  <dxfs count="35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1027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67665" cy="613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67665" cy="613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67665" cy="613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142875</xdr:rowOff>
    </xdr:from>
    <xdr:to>
      <xdr:col>1</xdr:col>
      <xdr:colOff>47625</xdr:colOff>
      <xdr:row>3</xdr:row>
      <xdr:rowOff>47625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400" y="142875"/>
          <a:ext cx="367665" cy="613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evin.zaugg@bs.ch" TargetMode="External"/><Relationship Id="rId1" Type="http://schemas.openxmlformats.org/officeDocument/2006/relationships/hyperlink" Target="mailto:irma.rodiqi@bs.ch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" customWidth="1"/>
    <col min="2" max="2" width="24.26953125" style="1" customWidth="1"/>
    <col min="3" max="3" width="1.453125" style="1" customWidth="1"/>
    <col min="4" max="4" width="31.81640625" style="1" customWidth="1"/>
    <col min="5" max="5" width="2.81640625" style="1" customWidth="1"/>
    <col min="6" max="6" width="31.81640625" style="1" customWidth="1"/>
    <col min="7" max="16384" width="10.81640625" style="1"/>
  </cols>
  <sheetData>
    <row r="1" spans="1:6" ht="33" customHeight="1" x14ac:dyDescent="0.25">
      <c r="B1" s="89" t="s">
        <v>0</v>
      </c>
      <c r="C1" s="89"/>
      <c r="D1" s="89"/>
    </row>
    <row r="2" spans="1:6" ht="16.5" customHeight="1" x14ac:dyDescent="0.3">
      <c r="B2" s="90" t="s">
        <v>1</v>
      </c>
      <c r="C2" s="91"/>
      <c r="D2" s="91"/>
    </row>
    <row r="3" spans="1:6" ht="6.75" customHeight="1" x14ac:dyDescent="0.25">
      <c r="A3" s="2"/>
    </row>
    <row r="4" spans="1:6" ht="16.899999999999999" customHeight="1" x14ac:dyDescent="0.25"/>
    <row r="5" spans="1:6" s="3" customFormat="1" ht="16.5" customHeight="1" x14ac:dyDescent="0.45">
      <c r="B5" s="4" t="s">
        <v>91</v>
      </c>
      <c r="C5" s="5"/>
      <c r="D5" s="93" t="s">
        <v>108</v>
      </c>
      <c r="E5" s="93"/>
      <c r="F5" s="93"/>
    </row>
    <row r="6" spans="1:6" s="6" customFormat="1" ht="2.25" customHeight="1" x14ac:dyDescent="0.35">
      <c r="B6" s="7"/>
      <c r="C6" s="7"/>
      <c r="D6" s="8"/>
      <c r="E6" s="43"/>
      <c r="F6" s="43"/>
    </row>
    <row r="7" spans="1:6" s="6" customFormat="1" ht="17.149999999999999" customHeight="1" x14ac:dyDescent="0.35">
      <c r="B7" s="9"/>
      <c r="D7" s="94" t="s">
        <v>67</v>
      </c>
      <c r="E7" s="94"/>
      <c r="F7" s="94"/>
    </row>
    <row r="8" spans="1:6" s="10" customFormat="1" ht="16.5" customHeight="1" x14ac:dyDescent="0.35">
      <c r="B8" s="11"/>
      <c r="C8" s="12"/>
      <c r="D8" s="95" t="s">
        <v>68</v>
      </c>
      <c r="E8" s="95"/>
      <c r="F8" s="95"/>
    </row>
    <row r="9" spans="1:6" s="10" customFormat="1" ht="18.75" customHeight="1" x14ac:dyDescent="0.35">
      <c r="B9" s="13" t="s">
        <v>2</v>
      </c>
      <c r="C9" s="14"/>
      <c r="D9" s="15"/>
      <c r="E9" s="15"/>
      <c r="F9" s="15"/>
    </row>
    <row r="10" spans="1:6" s="16" customFormat="1" ht="15" customHeight="1" x14ac:dyDescent="0.35">
      <c r="B10" s="21" t="s">
        <v>69</v>
      </c>
      <c r="C10" s="20"/>
      <c r="D10" s="97" t="s">
        <v>75</v>
      </c>
      <c r="E10" s="96"/>
      <c r="F10" s="96"/>
    </row>
    <row r="11" spans="1:6" s="16" customFormat="1" ht="27.75" customHeight="1" x14ac:dyDescent="0.35">
      <c r="B11" s="17" t="s">
        <v>3</v>
      </c>
      <c r="C11" s="18"/>
      <c r="D11" s="96" t="s">
        <v>90</v>
      </c>
      <c r="E11" s="96"/>
      <c r="F11" s="96"/>
    </row>
    <row r="12" spans="1:6" s="19" customFormat="1" ht="15" customHeight="1" x14ac:dyDescent="0.35">
      <c r="B12" s="17" t="s">
        <v>71</v>
      </c>
      <c r="C12" s="18"/>
      <c r="D12" s="100" t="s">
        <v>72</v>
      </c>
      <c r="E12" s="100"/>
      <c r="F12" s="100"/>
    </row>
    <row r="13" spans="1:6" s="19" customFormat="1" ht="15" customHeight="1" x14ac:dyDescent="0.35">
      <c r="B13" s="17" t="s">
        <v>4</v>
      </c>
      <c r="C13" s="18"/>
      <c r="D13" s="96" t="s">
        <v>70</v>
      </c>
      <c r="E13" s="96"/>
      <c r="F13" s="96"/>
    </row>
    <row r="14" spans="1:6" s="19" customFormat="1" ht="15" customHeight="1" x14ac:dyDescent="0.35">
      <c r="B14" s="22" t="s">
        <v>5</v>
      </c>
      <c r="C14" s="20"/>
      <c r="D14" s="97" t="s">
        <v>107</v>
      </c>
      <c r="E14" s="96"/>
      <c r="F14" s="96"/>
    </row>
    <row r="15" spans="1:6" s="16" customFormat="1" ht="15" customHeight="1" x14ac:dyDescent="0.35">
      <c r="B15" s="21" t="s">
        <v>6</v>
      </c>
      <c r="C15" s="20"/>
      <c r="D15" s="97" t="s">
        <v>74</v>
      </c>
      <c r="E15" s="96"/>
      <c r="F15" s="96"/>
    </row>
    <row r="16" spans="1:6" s="10" customFormat="1" ht="22.15" customHeight="1" x14ac:dyDescent="0.35">
      <c r="B16" s="24" t="s">
        <v>7</v>
      </c>
      <c r="C16" s="80"/>
      <c r="D16" s="98" t="s">
        <v>73</v>
      </c>
      <c r="E16" s="99"/>
      <c r="F16" s="99"/>
    </row>
    <row r="17" spans="2:6" ht="18.75" customHeight="1" x14ac:dyDescent="0.25">
      <c r="B17" s="13" t="s">
        <v>8</v>
      </c>
      <c r="C17" s="14"/>
      <c r="D17" s="23" t="s">
        <v>9</v>
      </c>
      <c r="E17" s="23"/>
      <c r="F17" s="23" t="s">
        <v>47</v>
      </c>
    </row>
    <row r="18" spans="2:6" ht="15" customHeight="1" x14ac:dyDescent="0.25">
      <c r="B18" s="17"/>
      <c r="C18" s="9"/>
      <c r="D18" s="40" t="s">
        <v>12</v>
      </c>
      <c r="E18" s="40"/>
      <c r="F18" s="54" t="s">
        <v>48</v>
      </c>
    </row>
    <row r="19" spans="2:6" ht="18.75" customHeight="1" thickBot="1" x14ac:dyDescent="0.3">
      <c r="B19" s="17"/>
      <c r="C19" s="9"/>
      <c r="D19" s="25" t="s">
        <v>10</v>
      </c>
      <c r="E19" s="17"/>
      <c r="F19" s="25" t="s">
        <v>49</v>
      </c>
    </row>
    <row r="20" spans="2:6" ht="22.5" customHeight="1" x14ac:dyDescent="0.25">
      <c r="B20" s="92"/>
      <c r="C20" s="92"/>
      <c r="D20" s="92"/>
      <c r="E20" s="92"/>
      <c r="F20" s="92"/>
    </row>
    <row r="21" spans="2:6" ht="12.75" customHeight="1" x14ac:dyDescent="0.25">
      <c r="B21" s="26"/>
      <c r="D21" s="10"/>
      <c r="E21" s="10"/>
      <c r="F21" s="10"/>
    </row>
    <row r="22" spans="2:6" ht="12.75" customHeight="1" x14ac:dyDescent="0.25">
      <c r="D22" s="10"/>
      <c r="E22" s="10"/>
      <c r="F22" s="10"/>
    </row>
    <row r="23" spans="2:6" ht="12.75" customHeight="1" x14ac:dyDescent="0.25">
      <c r="D23" s="27"/>
      <c r="E23" s="27"/>
      <c r="F23" s="27"/>
    </row>
    <row r="24" spans="2:6" ht="12.75" customHeight="1" x14ac:dyDescent="0.25">
      <c r="D24" s="10"/>
      <c r="E24" s="10"/>
      <c r="F24" s="10"/>
    </row>
  </sheetData>
  <mergeCells count="14">
    <mergeCell ref="B1:D1"/>
    <mergeCell ref="B2:D2"/>
    <mergeCell ref="B20:D20"/>
    <mergeCell ref="D5:F5"/>
    <mergeCell ref="D7:F7"/>
    <mergeCell ref="D8:F8"/>
    <mergeCell ref="D11:F11"/>
    <mergeCell ref="D13:F13"/>
    <mergeCell ref="D14:F14"/>
    <mergeCell ref="D15:F15"/>
    <mergeCell ref="D16:F16"/>
    <mergeCell ref="E20:F20"/>
    <mergeCell ref="D10:F10"/>
    <mergeCell ref="D12:F12"/>
  </mergeCells>
  <hyperlinks>
    <hyperlink ref="D18" r:id="rId1"/>
    <hyperlink ref="F18" r:id="rId2"/>
  </hyperlinks>
  <pageMargins left="0" right="0.59055118110236227" top="0" bottom="0.39370078740157483" header="0" footer="0.39370078740157483"/>
  <pageSetup paperSize="9" orientation="portrait" verticalDpi="4294967292" r:id="rId3"/>
  <headerFooter scaleWithDoc="0"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showGridLines="0" zoomScaleNormal="100" workbookViewId="0">
      <pane ySplit="9" topLeftCell="A10" activePane="bottomLeft" state="frozen"/>
      <selection activeCell="B5" sqref="B5"/>
      <selection pane="bottomLeft" activeCell="B5" sqref="B5"/>
    </sheetView>
  </sheetViews>
  <sheetFormatPr baseColWidth="10" defaultColWidth="10.81640625" defaultRowHeight="17.149999999999999" customHeight="1" x14ac:dyDescent="0.25"/>
  <cols>
    <col min="1" max="1" width="6.81640625" style="2" customWidth="1"/>
    <col min="2" max="2" width="16.7265625" style="2" customWidth="1"/>
    <col min="3" max="3" width="3.26953125" style="2" customWidth="1"/>
    <col min="4" max="4" width="11.453125" style="2" customWidth="1"/>
    <col min="5" max="5" width="3.26953125" style="2" customWidth="1"/>
    <col min="6" max="8" width="16.7265625" style="2" customWidth="1"/>
    <col min="9" max="9" width="3.26953125" style="2" customWidth="1"/>
    <col min="10" max="12" width="16.7265625" style="2" customWidth="1"/>
    <col min="13" max="16384" width="10.81640625" style="2"/>
  </cols>
  <sheetData>
    <row r="1" spans="1:12" ht="33" customHeight="1" x14ac:dyDescent="0.2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6.5" customHeight="1" x14ac:dyDescent="0.3">
      <c r="B2" s="103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6.75" customHeight="1" x14ac:dyDescent="0.25"/>
    <row r="5" spans="1:12" s="34" customFormat="1" ht="17.149999999999999" customHeight="1" x14ac:dyDescent="0.45">
      <c r="B5" s="4" t="s">
        <v>91</v>
      </c>
      <c r="C5" s="35"/>
      <c r="D5" s="104" t="s">
        <v>109</v>
      </c>
      <c r="E5" s="105"/>
      <c r="F5" s="105"/>
      <c r="G5" s="105"/>
      <c r="H5" s="105"/>
      <c r="I5" s="105"/>
      <c r="J5" s="105"/>
      <c r="K5" s="105"/>
      <c r="L5" s="105"/>
    </row>
    <row r="6" spans="1:12" s="36" customFormat="1" ht="2.25" customHeight="1" x14ac:dyDescent="0.35">
      <c r="A6" s="2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s="36" customFormat="1" ht="6.75" customHeight="1" x14ac:dyDescent="0.35"/>
    <row r="8" spans="1:12" s="32" customFormat="1" ht="17.149999999999999" customHeight="1" x14ac:dyDescent="0.35">
      <c r="A8" s="33"/>
      <c r="B8" s="38" t="s">
        <v>50</v>
      </c>
      <c r="D8" s="69" t="s">
        <v>62</v>
      </c>
      <c r="E8" s="69"/>
      <c r="F8" s="106" t="s">
        <v>85</v>
      </c>
      <c r="G8" s="107"/>
      <c r="H8" s="107"/>
      <c r="J8" s="106" t="s">
        <v>86</v>
      </c>
      <c r="K8" s="107"/>
      <c r="L8" s="107"/>
    </row>
    <row r="9" spans="1:12" s="32" customFormat="1" ht="17.149999999999999" customHeight="1" x14ac:dyDescent="0.35">
      <c r="A9" s="33"/>
      <c r="B9" s="38" t="s">
        <v>51</v>
      </c>
      <c r="D9" s="53" t="s">
        <v>63</v>
      </c>
      <c r="E9" s="53"/>
      <c r="F9" s="65">
        <v>2019</v>
      </c>
      <c r="G9" s="51">
        <v>2020</v>
      </c>
      <c r="H9" s="51">
        <v>2021</v>
      </c>
      <c r="J9" s="65">
        <v>2019</v>
      </c>
      <c r="K9" s="51">
        <v>2020</v>
      </c>
      <c r="L9" s="51">
        <v>2021</v>
      </c>
    </row>
    <row r="10" spans="1:12" s="36" customFormat="1" ht="6.75" customHeight="1" x14ac:dyDescent="0.35">
      <c r="B10" s="37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s="55" customFormat="1" ht="16.5" customHeight="1" x14ac:dyDescent="0.35">
      <c r="B11" s="56" t="s">
        <v>18</v>
      </c>
      <c r="C11" s="57"/>
      <c r="D11" s="58"/>
      <c r="E11" s="58"/>
      <c r="F11" s="72">
        <f>'2019'!N12</f>
        <v>137.7723</v>
      </c>
      <c r="G11" s="72">
        <f>'2020'!N12</f>
        <v>137.62549999999999</v>
      </c>
      <c r="H11" s="72" t="s">
        <v>53</v>
      </c>
      <c r="I11" s="60"/>
      <c r="J11" s="71">
        <f>'2019'!X12</f>
        <v>10334376</v>
      </c>
      <c r="K11" s="71">
        <f>'2020'!X12</f>
        <v>9989838.154000001</v>
      </c>
      <c r="L11" s="72" t="s">
        <v>53</v>
      </c>
    </row>
    <row r="12" spans="1:12" s="31" customFormat="1" ht="16.5" customHeight="1" x14ac:dyDescent="0.35">
      <c r="B12" s="49" t="s">
        <v>19</v>
      </c>
      <c r="C12" s="30"/>
      <c r="D12" s="66" t="s">
        <v>64</v>
      </c>
      <c r="E12" s="66"/>
      <c r="F12" s="73">
        <f>'2019'!N13</f>
        <v>7.2714999999999996</v>
      </c>
      <c r="G12" s="73">
        <f>'2020'!N13</f>
        <v>7.3049999999999997</v>
      </c>
      <c r="H12" s="73" t="s">
        <v>53</v>
      </c>
      <c r="I12" s="59"/>
      <c r="J12" s="70">
        <f>'2019'!X13</f>
        <v>521000</v>
      </c>
      <c r="K12" s="70">
        <f>'2020'!X13</f>
        <v>435384.12800000003</v>
      </c>
      <c r="L12" s="73" t="s">
        <v>53</v>
      </c>
    </row>
    <row r="13" spans="1:12" s="31" customFormat="1" ht="16.5" customHeight="1" x14ac:dyDescent="0.35">
      <c r="B13" s="49" t="s">
        <v>20</v>
      </c>
      <c r="C13" s="30"/>
      <c r="D13" s="66" t="s">
        <v>64</v>
      </c>
      <c r="E13" s="66"/>
      <c r="F13" s="73">
        <f>'2019'!N14</f>
        <v>6.0090000000000003</v>
      </c>
      <c r="G13" s="73">
        <f>'2020'!N14</f>
        <v>6.0155000000000012</v>
      </c>
      <c r="H13" s="73" t="s">
        <v>53</v>
      </c>
      <c r="I13" s="59"/>
      <c r="J13" s="70">
        <f>'2019'!X14</f>
        <v>567000</v>
      </c>
      <c r="K13" s="70">
        <f>'2020'!X14</f>
        <v>550642.95400000014</v>
      </c>
      <c r="L13" s="73" t="s">
        <v>53</v>
      </c>
    </row>
    <row r="14" spans="1:12" s="31" customFormat="1" ht="16.5" customHeight="1" x14ac:dyDescent="0.35">
      <c r="B14" s="49" t="s">
        <v>21</v>
      </c>
      <c r="C14" s="30"/>
      <c r="D14" s="66" t="s">
        <v>64</v>
      </c>
      <c r="E14" s="66"/>
      <c r="F14" s="73">
        <f>'2019'!N15</f>
        <v>9.5809999999999995</v>
      </c>
      <c r="G14" s="73">
        <f>'2020'!N15</f>
        <v>9.5809999999999995</v>
      </c>
      <c r="H14" s="73" t="s">
        <v>53</v>
      </c>
      <c r="I14" s="59"/>
      <c r="J14" s="70">
        <f>'2019'!X15</f>
        <v>787000</v>
      </c>
      <c r="K14" s="70">
        <f>'2020'!X15</f>
        <v>836269.04299999983</v>
      </c>
      <c r="L14" s="73" t="s">
        <v>53</v>
      </c>
    </row>
    <row r="15" spans="1:12" s="31" customFormat="1" ht="16.5" customHeight="1" x14ac:dyDescent="0.35">
      <c r="B15" s="49" t="s">
        <v>22</v>
      </c>
      <c r="C15" s="30"/>
      <c r="D15" s="66" t="s">
        <v>64</v>
      </c>
      <c r="E15" s="66"/>
      <c r="F15" s="73">
        <f>'2019'!N16</f>
        <v>12.592000000000001</v>
      </c>
      <c r="G15" s="73">
        <f>'2020'!N16</f>
        <v>12.582000000000001</v>
      </c>
      <c r="H15" s="73" t="s">
        <v>53</v>
      </c>
      <c r="I15" s="59"/>
      <c r="J15" s="70">
        <f>'2019'!X16</f>
        <v>1260000</v>
      </c>
      <c r="K15" s="70">
        <f>'2020'!X16</f>
        <v>1197350.852</v>
      </c>
      <c r="L15" s="73" t="s">
        <v>53</v>
      </c>
    </row>
    <row r="16" spans="1:12" s="31" customFormat="1" ht="16.5" customHeight="1" x14ac:dyDescent="0.35">
      <c r="B16" s="49" t="s">
        <v>23</v>
      </c>
      <c r="C16" s="30"/>
      <c r="D16" s="66" t="s">
        <v>64</v>
      </c>
      <c r="E16" s="66"/>
      <c r="F16" s="73">
        <f>'2019'!N17</f>
        <v>10.2105</v>
      </c>
      <c r="G16" s="73">
        <f>'2020'!N17</f>
        <v>10.2315</v>
      </c>
      <c r="H16" s="73" t="s">
        <v>53</v>
      </c>
      <c r="I16" s="59"/>
      <c r="J16" s="70">
        <f>'2019'!X17</f>
        <v>898000</v>
      </c>
      <c r="K16" s="70">
        <f>'2020'!X17</f>
        <v>883280.56299999997</v>
      </c>
      <c r="L16" s="73" t="s">
        <v>53</v>
      </c>
    </row>
    <row r="17" spans="2:12" s="31" customFormat="1" ht="16.5" customHeight="1" x14ac:dyDescent="0.35">
      <c r="B17" s="49" t="s">
        <v>54</v>
      </c>
      <c r="C17" s="30"/>
      <c r="D17" s="66" t="s">
        <v>65</v>
      </c>
      <c r="E17" s="66"/>
      <c r="F17" s="73">
        <f>'2019'!N18</f>
        <v>25.986000000000001</v>
      </c>
      <c r="G17" s="73">
        <f>'2020'!N18</f>
        <v>25.989000000000001</v>
      </c>
      <c r="H17" s="73" t="s">
        <v>53</v>
      </c>
      <c r="I17" s="59"/>
      <c r="J17" s="70">
        <f>'2019'!X18</f>
        <v>2196634</v>
      </c>
      <c r="K17" s="70">
        <f>'2020'!X18</f>
        <v>2159844</v>
      </c>
      <c r="L17" s="73" t="s">
        <v>53</v>
      </c>
    </row>
    <row r="18" spans="2:12" s="31" customFormat="1" ht="16.5" customHeight="1" x14ac:dyDescent="0.35">
      <c r="B18" s="49" t="s">
        <v>55</v>
      </c>
      <c r="C18" s="30"/>
      <c r="D18" s="66" t="s">
        <v>65</v>
      </c>
      <c r="E18" s="66"/>
      <c r="F18" s="73">
        <f>'2019'!N19</f>
        <v>14.349</v>
      </c>
      <c r="G18" s="73">
        <f>'2020'!N19</f>
        <v>14.215</v>
      </c>
      <c r="H18" s="73" t="s">
        <v>53</v>
      </c>
      <c r="I18" s="59"/>
      <c r="J18" s="70">
        <f>'2019'!X19</f>
        <v>1488067</v>
      </c>
      <c r="K18" s="70">
        <f>'2020'!X19</f>
        <v>1323814</v>
      </c>
      <c r="L18" s="73" t="s">
        <v>53</v>
      </c>
    </row>
    <row r="19" spans="2:12" s="31" customFormat="1" ht="16.5" customHeight="1" x14ac:dyDescent="0.35">
      <c r="B19" s="49" t="s">
        <v>92</v>
      </c>
      <c r="C19" s="30"/>
      <c r="D19" s="66" t="s">
        <v>65</v>
      </c>
      <c r="E19" s="66"/>
      <c r="F19" s="73">
        <f>'2019'!N20</f>
        <v>12.329800000000001</v>
      </c>
      <c r="G19" s="73">
        <f>'2020'!N20</f>
        <v>12.3415</v>
      </c>
      <c r="H19" s="73" t="s">
        <v>53</v>
      </c>
      <c r="I19" s="59"/>
      <c r="J19" s="70" t="str">
        <f>'2019'!X20</f>
        <v>...</v>
      </c>
      <c r="K19" s="70">
        <f>'2020'!X20</f>
        <v>78506</v>
      </c>
      <c r="L19" s="73" t="s">
        <v>53</v>
      </c>
    </row>
    <row r="20" spans="2:12" s="31" customFormat="1" ht="16.5" customHeight="1" x14ac:dyDescent="0.35">
      <c r="B20" s="49" t="s">
        <v>24</v>
      </c>
      <c r="C20" s="30"/>
      <c r="D20" s="66" t="s">
        <v>64</v>
      </c>
      <c r="E20" s="66"/>
      <c r="F20" s="73">
        <f>'2019'!N21</f>
        <v>12.811</v>
      </c>
      <c r="G20" s="73">
        <f>'2020'!N21</f>
        <v>12.807</v>
      </c>
      <c r="H20" s="73" t="s">
        <v>53</v>
      </c>
      <c r="I20" s="59"/>
      <c r="J20" s="70">
        <f>'2019'!X21</f>
        <v>1235000</v>
      </c>
      <c r="K20" s="70">
        <f>'2020'!X21</f>
        <v>1266796.7549999999</v>
      </c>
      <c r="L20" s="73" t="s">
        <v>53</v>
      </c>
    </row>
    <row r="21" spans="2:12" s="31" customFormat="1" ht="16.5" customHeight="1" x14ac:dyDescent="0.35">
      <c r="B21" s="49" t="s">
        <v>25</v>
      </c>
      <c r="C21" s="30"/>
      <c r="D21" s="66" t="s">
        <v>64</v>
      </c>
      <c r="E21" s="66"/>
      <c r="F21" s="73">
        <f>'2019'!N22</f>
        <v>5.3644999999999996</v>
      </c>
      <c r="G21" s="73">
        <f>'2020'!N22</f>
        <v>5.3944999999999999</v>
      </c>
      <c r="H21" s="73" t="s">
        <v>53</v>
      </c>
      <c r="I21" s="59"/>
      <c r="J21" s="70">
        <f>'2019'!X22</f>
        <v>490000</v>
      </c>
      <c r="K21" s="70">
        <f>'2020'!X22</f>
        <v>443726.64</v>
      </c>
      <c r="L21" s="73" t="s">
        <v>53</v>
      </c>
    </row>
    <row r="22" spans="2:12" s="31" customFormat="1" ht="16.5" customHeight="1" x14ac:dyDescent="0.35">
      <c r="B22" s="49" t="s">
        <v>26</v>
      </c>
      <c r="C22" s="30"/>
      <c r="D22" s="66" t="s">
        <v>64</v>
      </c>
      <c r="E22" s="66"/>
      <c r="F22" s="73">
        <f>'2019'!N23</f>
        <v>5.484</v>
      </c>
      <c r="G22" s="73">
        <f>'2020'!N23</f>
        <v>5.484</v>
      </c>
      <c r="H22" s="73" t="s">
        <v>53</v>
      </c>
      <c r="I22" s="59"/>
      <c r="J22" s="70">
        <f>'2019'!X23</f>
        <v>585000</v>
      </c>
      <c r="K22" s="70">
        <f>'2020'!X23</f>
        <v>517093.27400000003</v>
      </c>
      <c r="L22" s="73" t="s">
        <v>53</v>
      </c>
    </row>
    <row r="23" spans="2:12" s="31" customFormat="1" ht="16.5" customHeight="1" x14ac:dyDescent="0.35">
      <c r="B23" s="49" t="s">
        <v>56</v>
      </c>
      <c r="C23" s="30"/>
      <c r="D23" s="66" t="s">
        <v>65</v>
      </c>
      <c r="E23" s="66"/>
      <c r="F23" s="73">
        <f>'2019'!N24</f>
        <v>12.333</v>
      </c>
      <c r="G23" s="73">
        <f>'2020'!N24</f>
        <v>12.182</v>
      </c>
      <c r="H23" s="73" t="s">
        <v>53</v>
      </c>
      <c r="I23" s="59"/>
      <c r="J23" s="70">
        <f>'2019'!X24</f>
        <v>272675</v>
      </c>
      <c r="K23" s="70">
        <f>'2020'!X24</f>
        <v>267154</v>
      </c>
      <c r="L23" s="73" t="s">
        <v>53</v>
      </c>
    </row>
    <row r="24" spans="2:12" s="31" customFormat="1" ht="22.5" customHeight="1" x14ac:dyDescent="0.35">
      <c r="B24" s="49" t="s">
        <v>27</v>
      </c>
      <c r="C24" s="30"/>
      <c r="D24" s="66" t="s">
        <v>64</v>
      </c>
      <c r="E24" s="66"/>
      <c r="F24" s="73">
        <f>'2019'!N25</f>
        <v>3.4510000000000001</v>
      </c>
      <c r="G24" s="73">
        <f>'2020'!N25</f>
        <v>3.4975000000000001</v>
      </c>
      <c r="H24" s="73" t="s">
        <v>53</v>
      </c>
      <c r="I24" s="59"/>
      <c r="J24" s="70">
        <f>'2019'!X25</f>
        <v>34000</v>
      </c>
      <c r="K24" s="70">
        <f>'2020'!X25</f>
        <v>29975.945000000003</v>
      </c>
      <c r="L24" s="73" t="s">
        <v>53</v>
      </c>
    </row>
    <row r="25" spans="2:12" s="55" customFormat="1" ht="16.5" customHeight="1" x14ac:dyDescent="0.35">
      <c r="B25" s="56" t="s">
        <v>41</v>
      </c>
      <c r="C25" s="57"/>
      <c r="D25" s="58"/>
      <c r="E25" s="58"/>
      <c r="F25" s="67">
        <f>'2019'!N26</f>
        <v>36.096499999999999</v>
      </c>
      <c r="G25" s="67">
        <f>'2020'!N26</f>
        <v>36.204500000000003</v>
      </c>
      <c r="H25" s="72" t="s">
        <v>53</v>
      </c>
      <c r="I25" s="60"/>
      <c r="J25" s="58">
        <f>'2019'!X26</f>
        <v>23189</v>
      </c>
      <c r="K25" s="58">
        <f>'2020'!X26</f>
        <v>13885.938999999998</v>
      </c>
      <c r="L25" s="72" t="s">
        <v>53</v>
      </c>
    </row>
    <row r="26" spans="2:12" s="31" customFormat="1" ht="16.5" customHeight="1" x14ac:dyDescent="0.35">
      <c r="B26" s="49" t="s">
        <v>42</v>
      </c>
      <c r="C26" s="30"/>
      <c r="D26" s="66" t="s">
        <v>64</v>
      </c>
      <c r="E26" s="66"/>
      <c r="F26" s="73">
        <f>'2019'!N27</f>
        <v>6.7960000000000003</v>
      </c>
      <c r="G26" s="73">
        <f>'2020'!N27</f>
        <v>6.7960000000000003</v>
      </c>
      <c r="H26" s="73" t="s">
        <v>53</v>
      </c>
      <c r="I26" s="59"/>
      <c r="J26" s="70">
        <f>'2019'!X27</f>
        <v>5000</v>
      </c>
      <c r="K26" s="70">
        <f>'2020'!X27</f>
        <v>3082.48</v>
      </c>
      <c r="L26" s="73" t="s">
        <v>53</v>
      </c>
    </row>
    <row r="27" spans="2:12" s="31" customFormat="1" ht="16.5" customHeight="1" x14ac:dyDescent="0.35">
      <c r="B27" s="49" t="s">
        <v>58</v>
      </c>
      <c r="C27" s="30"/>
      <c r="D27" s="66" t="s">
        <v>65</v>
      </c>
      <c r="E27" s="66"/>
      <c r="F27" s="66">
        <f>'2019'!N28</f>
        <v>9.0879999999999992</v>
      </c>
      <c r="G27" s="66">
        <f>'2020'!N28</f>
        <v>9.1539999999999999</v>
      </c>
      <c r="H27" s="73" t="s">
        <v>53</v>
      </c>
      <c r="I27" s="59"/>
      <c r="J27" s="46">
        <f>'2019'!X28</f>
        <v>5476</v>
      </c>
      <c r="K27" s="46">
        <f>'2020'!X28</f>
        <v>3288</v>
      </c>
      <c r="L27" s="73" t="s">
        <v>53</v>
      </c>
    </row>
    <row r="28" spans="2:12" s="31" customFormat="1" ht="16.5" customHeight="1" x14ac:dyDescent="0.35">
      <c r="B28" s="49" t="s">
        <v>59</v>
      </c>
      <c r="C28" s="30"/>
      <c r="D28" s="66" t="s">
        <v>65</v>
      </c>
      <c r="E28" s="66"/>
      <c r="F28" s="66">
        <f>'2019'!N29</f>
        <v>9.5500000000000007</v>
      </c>
      <c r="G28" s="66">
        <f>'2020'!N29</f>
        <v>9.5920000000000005</v>
      </c>
      <c r="H28" s="73" t="s">
        <v>53</v>
      </c>
      <c r="I28" s="59"/>
      <c r="J28" s="46">
        <f>'2019'!X29</f>
        <v>5713</v>
      </c>
      <c r="K28" s="46">
        <f>'2020'!X29</f>
        <v>3361</v>
      </c>
      <c r="L28" s="73" t="s">
        <v>53</v>
      </c>
    </row>
    <row r="29" spans="2:12" s="31" customFormat="1" ht="22.5" customHeight="1" x14ac:dyDescent="0.35">
      <c r="B29" s="49" t="s">
        <v>43</v>
      </c>
      <c r="C29" s="30"/>
      <c r="D29" s="66" t="s">
        <v>64</v>
      </c>
      <c r="E29" s="66"/>
      <c r="F29" s="73">
        <f>'2019'!N30</f>
        <v>10.6625</v>
      </c>
      <c r="G29" s="73">
        <f>'2020'!N30</f>
        <v>10.6625</v>
      </c>
      <c r="H29" s="73" t="s">
        <v>53</v>
      </c>
      <c r="I29" s="59"/>
      <c r="J29" s="70">
        <f>'2019'!X30</f>
        <v>7000</v>
      </c>
      <c r="K29" s="70">
        <f>'2020'!X30</f>
        <v>4154.4589999999998</v>
      </c>
      <c r="L29" s="73" t="s">
        <v>53</v>
      </c>
    </row>
    <row r="30" spans="2:12" s="55" customFormat="1" ht="16.5" customHeight="1" x14ac:dyDescent="0.35">
      <c r="B30" s="56" t="s">
        <v>11</v>
      </c>
      <c r="C30" s="57"/>
      <c r="D30" s="58"/>
      <c r="E30" s="58"/>
      <c r="F30" s="67">
        <f>'2019'!N31</f>
        <v>131.291</v>
      </c>
      <c r="G30" s="67">
        <f>'2020'!N31</f>
        <v>148.9845</v>
      </c>
      <c r="H30" s="72" t="s">
        <v>53</v>
      </c>
      <c r="I30" s="60"/>
      <c r="J30" s="58">
        <f>'2019'!X31</f>
        <v>7317202</v>
      </c>
      <c r="K30" s="58">
        <f>'2020'!X31</f>
        <v>7501833.3050000006</v>
      </c>
      <c r="L30" s="72" t="s">
        <v>53</v>
      </c>
    </row>
    <row r="31" spans="2:12" s="31" customFormat="1" ht="16.5" customHeight="1" x14ac:dyDescent="0.35">
      <c r="B31" s="49" t="s">
        <v>28</v>
      </c>
      <c r="C31" s="30"/>
      <c r="D31" s="66" t="s">
        <v>64</v>
      </c>
      <c r="E31" s="66"/>
      <c r="F31" s="88">
        <f>'2019'!N32</f>
        <v>5.9130000000000003</v>
      </c>
      <c r="G31" s="88">
        <f>'2020'!N32</f>
        <v>4.4820000000000002</v>
      </c>
      <c r="H31" s="73" t="s">
        <v>53</v>
      </c>
      <c r="I31" s="59"/>
      <c r="J31" s="70">
        <f>'2019'!X32</f>
        <v>480000</v>
      </c>
      <c r="K31" s="70">
        <f>'2020'!X32</f>
        <v>463073.10499999998</v>
      </c>
      <c r="L31" s="73" t="s">
        <v>53</v>
      </c>
    </row>
    <row r="32" spans="2:12" s="31" customFormat="1" ht="16.5" customHeight="1" x14ac:dyDescent="0.35">
      <c r="B32" s="49" t="s">
        <v>29</v>
      </c>
      <c r="C32" s="30"/>
      <c r="D32" s="66" t="s">
        <v>64</v>
      </c>
      <c r="E32" s="66"/>
      <c r="F32" s="73">
        <f>'2019'!N33</f>
        <v>7.415</v>
      </c>
      <c r="G32" s="73">
        <f>'2020'!N33</f>
        <v>7.5890000000000004</v>
      </c>
      <c r="H32" s="73" t="s">
        <v>53</v>
      </c>
      <c r="I32" s="59"/>
      <c r="J32" s="70">
        <f>'2019'!X33</f>
        <v>299000</v>
      </c>
      <c r="K32" s="70">
        <f>'2020'!X33</f>
        <v>286821.93800000002</v>
      </c>
      <c r="L32" s="73" t="s">
        <v>53</v>
      </c>
    </row>
    <row r="33" spans="2:12" s="31" customFormat="1" ht="16.5" customHeight="1" x14ac:dyDescent="0.35">
      <c r="B33" s="49" t="s">
        <v>30</v>
      </c>
      <c r="C33" s="30"/>
      <c r="D33" s="66" t="s">
        <v>64</v>
      </c>
      <c r="E33" s="66"/>
      <c r="F33" s="73">
        <f>'2019'!N34</f>
        <v>6.5380000000000003</v>
      </c>
      <c r="G33" s="73">
        <f>'2020'!N34</f>
        <v>6.524</v>
      </c>
      <c r="H33" s="73" t="s">
        <v>53</v>
      </c>
      <c r="I33" s="59"/>
      <c r="J33" s="70">
        <f>'2019'!X34</f>
        <v>333000</v>
      </c>
      <c r="K33" s="70">
        <f>'2020'!X34</f>
        <v>332070.48600000003</v>
      </c>
      <c r="L33" s="73" t="s">
        <v>53</v>
      </c>
    </row>
    <row r="34" spans="2:12" s="31" customFormat="1" ht="16.5" customHeight="1" x14ac:dyDescent="0.35">
      <c r="B34" s="49" t="s">
        <v>31</v>
      </c>
      <c r="C34" s="30"/>
      <c r="D34" s="66" t="s">
        <v>64</v>
      </c>
      <c r="E34" s="66"/>
      <c r="F34" s="73">
        <f>'2019'!N35</f>
        <v>9.4429999999999996</v>
      </c>
      <c r="G34" s="73">
        <f>'2020'!N35</f>
        <v>9.4489999999999998</v>
      </c>
      <c r="H34" s="73" t="s">
        <v>53</v>
      </c>
      <c r="I34" s="59"/>
      <c r="J34" s="70">
        <f>'2019'!X35</f>
        <v>527000</v>
      </c>
      <c r="K34" s="70">
        <f>'2020'!X35</f>
        <v>524350.875</v>
      </c>
      <c r="L34" s="73" t="s">
        <v>53</v>
      </c>
    </row>
    <row r="35" spans="2:12" s="31" customFormat="1" ht="16.5" customHeight="1" x14ac:dyDescent="0.35">
      <c r="B35" s="49" t="s">
        <v>32</v>
      </c>
      <c r="C35" s="30"/>
      <c r="D35" s="66" t="s">
        <v>64</v>
      </c>
      <c r="E35" s="66"/>
      <c r="F35" s="73">
        <f>'2019'!N36</f>
        <v>12.5305</v>
      </c>
      <c r="G35" s="73">
        <f>'2020'!N36</f>
        <v>12.510999999999999</v>
      </c>
      <c r="H35" s="73" t="s">
        <v>53</v>
      </c>
      <c r="I35" s="59"/>
      <c r="J35" s="70">
        <f>'2019'!X36</f>
        <v>1148000</v>
      </c>
      <c r="K35" s="70">
        <f>'2020'!X36</f>
        <v>1118534.767</v>
      </c>
      <c r="L35" s="73" t="s">
        <v>53</v>
      </c>
    </row>
    <row r="36" spans="2:12" s="31" customFormat="1" ht="16.5" customHeight="1" x14ac:dyDescent="0.35">
      <c r="B36" s="49" t="s">
        <v>33</v>
      </c>
      <c r="C36" s="30"/>
      <c r="D36" s="66" t="s">
        <v>64</v>
      </c>
      <c r="E36" s="66"/>
      <c r="F36" s="73">
        <f>'2019'!N37</f>
        <v>5.5810000000000004</v>
      </c>
      <c r="G36" s="73">
        <f>'2020'!N37</f>
        <v>5.6064999999999996</v>
      </c>
      <c r="H36" s="73" t="s">
        <v>53</v>
      </c>
      <c r="I36" s="59"/>
      <c r="J36" s="70">
        <f>'2019'!X37</f>
        <v>95000</v>
      </c>
      <c r="K36" s="70">
        <f>'2020'!X37</f>
        <v>93982.475999999995</v>
      </c>
      <c r="L36" s="73" t="s">
        <v>53</v>
      </c>
    </row>
    <row r="37" spans="2:12" s="31" customFormat="1" ht="16.5" customHeight="1" x14ac:dyDescent="0.35">
      <c r="B37" s="49" t="s">
        <v>34</v>
      </c>
      <c r="C37" s="30"/>
      <c r="D37" s="66" t="s">
        <v>64</v>
      </c>
      <c r="E37" s="66"/>
      <c r="F37" s="73">
        <f>'2019'!N38</f>
        <v>15.769</v>
      </c>
      <c r="G37" s="73">
        <f>'2020'!N38</f>
        <v>15.444000000000001</v>
      </c>
      <c r="H37" s="73" t="s">
        <v>53</v>
      </c>
      <c r="I37" s="59"/>
      <c r="J37" s="70">
        <f>'2019'!X38</f>
        <v>1449000</v>
      </c>
      <c r="K37" s="70">
        <f>'2020'!X38</f>
        <v>1429967.3669999999</v>
      </c>
      <c r="L37" s="73" t="s">
        <v>53</v>
      </c>
    </row>
    <row r="38" spans="2:12" s="31" customFormat="1" ht="16.5" customHeight="1" x14ac:dyDescent="0.35">
      <c r="B38" s="49" t="s">
        <v>57</v>
      </c>
      <c r="C38" s="30"/>
      <c r="D38" s="66" t="s">
        <v>65</v>
      </c>
      <c r="E38" s="66"/>
      <c r="F38" s="66">
        <f>'2019'!N39</f>
        <v>10.050000000000001</v>
      </c>
      <c r="G38" s="66">
        <f>'2020'!N39</f>
        <v>10.276</v>
      </c>
      <c r="H38" s="73" t="s">
        <v>53</v>
      </c>
      <c r="I38" s="59"/>
      <c r="J38" s="46">
        <f>'2019'!X39</f>
        <v>281796</v>
      </c>
      <c r="K38" s="46">
        <f>'2020'!X39</f>
        <v>276530</v>
      </c>
      <c r="L38" s="73" t="s">
        <v>53</v>
      </c>
    </row>
    <row r="39" spans="2:12" s="31" customFormat="1" ht="16.5" customHeight="1" x14ac:dyDescent="0.35">
      <c r="B39" s="49" t="s">
        <v>35</v>
      </c>
      <c r="C39" s="30"/>
      <c r="D39" s="66" t="s">
        <v>64</v>
      </c>
      <c r="E39" s="66"/>
      <c r="F39" s="73">
        <f>'2019'!N40</f>
        <v>13.193</v>
      </c>
      <c r="G39" s="73">
        <f>'2020'!N40</f>
        <v>13.519499999999999</v>
      </c>
      <c r="H39" s="73" t="s">
        <v>53</v>
      </c>
      <c r="I39" s="59"/>
      <c r="J39" s="70">
        <f>'2019'!X40</f>
        <v>549000</v>
      </c>
      <c r="K39" s="70">
        <f>'2020'!X40</f>
        <v>543144.18800000008</v>
      </c>
      <c r="L39" s="73" t="s">
        <v>53</v>
      </c>
    </row>
    <row r="40" spans="2:12" s="31" customFormat="1" ht="16.5" customHeight="1" x14ac:dyDescent="0.35">
      <c r="B40" s="49" t="s">
        <v>77</v>
      </c>
      <c r="C40" s="30"/>
      <c r="D40" s="66" t="s">
        <v>64</v>
      </c>
      <c r="E40" s="66"/>
      <c r="F40" s="73">
        <f>'2019'!N41</f>
        <v>3.5449999999999999</v>
      </c>
      <c r="G40" s="73">
        <f>'2020'!N41</f>
        <v>3.5449999999999999</v>
      </c>
      <c r="H40" s="73" t="s">
        <v>53</v>
      </c>
      <c r="I40" s="59"/>
      <c r="J40" s="70">
        <f>'2019'!X41</f>
        <v>1000</v>
      </c>
      <c r="K40" s="70">
        <f>'2020'!X41</f>
        <v>1155.105</v>
      </c>
      <c r="L40" s="73" t="s">
        <v>53</v>
      </c>
    </row>
    <row r="41" spans="2:12" s="31" customFormat="1" ht="16.5" customHeight="1" x14ac:dyDescent="0.35">
      <c r="B41" s="49" t="s">
        <v>36</v>
      </c>
      <c r="C41" s="30"/>
      <c r="D41" s="66" t="s">
        <v>64</v>
      </c>
      <c r="E41" s="66"/>
      <c r="F41" s="73">
        <f>'2019'!N42</f>
        <v>9.3569999999999993</v>
      </c>
      <c r="G41" s="73">
        <f>'2020'!N42</f>
        <v>9.8642500000000002</v>
      </c>
      <c r="H41" s="73" t="s">
        <v>53</v>
      </c>
      <c r="I41" s="59"/>
      <c r="J41" s="70">
        <f>'2019'!X42</f>
        <v>228000</v>
      </c>
      <c r="K41" s="70">
        <f>'2020'!X42</f>
        <v>158057.818</v>
      </c>
      <c r="L41" s="73" t="s">
        <v>53</v>
      </c>
    </row>
    <row r="42" spans="2:12" s="31" customFormat="1" ht="16.5" customHeight="1" x14ac:dyDescent="0.35">
      <c r="B42" s="49" t="s">
        <v>37</v>
      </c>
      <c r="C42" s="30"/>
      <c r="D42" s="66" t="s">
        <v>64</v>
      </c>
      <c r="E42" s="66"/>
      <c r="F42" s="73">
        <f>'2019'!N43</f>
        <v>5.8935000000000004</v>
      </c>
      <c r="G42" s="73">
        <f>'2020'!N43</f>
        <v>5.9355000000000002</v>
      </c>
      <c r="H42" s="73" t="s">
        <v>53</v>
      </c>
      <c r="I42" s="59"/>
      <c r="J42" s="70">
        <f>'2019'!X43</f>
        <v>107000</v>
      </c>
      <c r="K42" s="70">
        <f>'2020'!X43</f>
        <v>107127.28500000002</v>
      </c>
      <c r="L42" s="73" t="s">
        <v>53</v>
      </c>
    </row>
    <row r="43" spans="2:12" s="31" customFormat="1" ht="16.5" customHeight="1" x14ac:dyDescent="0.35">
      <c r="B43" s="49" t="s">
        <v>38</v>
      </c>
      <c r="C43" s="30"/>
      <c r="D43" s="66" t="s">
        <v>64</v>
      </c>
      <c r="E43" s="66"/>
      <c r="F43" s="73">
        <f>'2019'!N44</f>
        <v>3.2789999999999999</v>
      </c>
      <c r="G43" s="73">
        <f>'2020'!N44</f>
        <v>3.2850000000000001</v>
      </c>
      <c r="H43" s="73" t="s">
        <v>53</v>
      </c>
      <c r="I43" s="59"/>
      <c r="J43" s="70">
        <f>'2019'!X44</f>
        <v>174000</v>
      </c>
      <c r="K43" s="70">
        <f>'2020'!X44</f>
        <v>161292.81400000004</v>
      </c>
      <c r="L43" s="73" t="s">
        <v>53</v>
      </c>
    </row>
    <row r="44" spans="2:12" s="31" customFormat="1" ht="16.5" customHeight="1" x14ac:dyDescent="0.35">
      <c r="B44" s="49" t="s">
        <v>78</v>
      </c>
      <c r="C44" s="30"/>
      <c r="D44" s="66" t="s">
        <v>65</v>
      </c>
      <c r="E44" s="66"/>
      <c r="F44" s="66">
        <f>'2019'!N45</f>
        <v>9.2059999999999995</v>
      </c>
      <c r="G44" s="66">
        <f>'2020'!N45</f>
        <v>9.2569999999999997</v>
      </c>
      <c r="H44" s="73" t="s">
        <v>53</v>
      </c>
      <c r="I44" s="59"/>
      <c r="J44" s="46">
        <f>'2019'!X45</f>
        <v>508406</v>
      </c>
      <c r="K44" s="46">
        <f>'2020'!X45</f>
        <v>473598</v>
      </c>
      <c r="L44" s="73" t="s">
        <v>53</v>
      </c>
    </row>
    <row r="45" spans="2:12" s="31" customFormat="1" ht="16.5" customHeight="1" x14ac:dyDescent="0.35">
      <c r="B45" s="49" t="s">
        <v>39</v>
      </c>
      <c r="C45" s="30"/>
      <c r="D45" s="66" t="s">
        <v>64</v>
      </c>
      <c r="E45" s="66"/>
      <c r="F45" s="73">
        <f>'2019'!N46</f>
        <v>5.7474999999999996</v>
      </c>
      <c r="G45" s="73">
        <f>'2020'!N46</f>
        <v>5.6790000000000003</v>
      </c>
      <c r="H45" s="73" t="s">
        <v>53</v>
      </c>
      <c r="I45" s="59"/>
      <c r="J45" s="70">
        <f>'2019'!X46</f>
        <v>200000</v>
      </c>
      <c r="K45" s="70">
        <f>'2020'!X46</f>
        <v>197792.47899999999</v>
      </c>
      <c r="L45" s="73" t="s">
        <v>53</v>
      </c>
    </row>
    <row r="46" spans="2:12" s="31" customFormat="1" ht="16.5" customHeight="1" x14ac:dyDescent="0.35">
      <c r="B46" s="49" t="s">
        <v>40</v>
      </c>
      <c r="C46" s="30"/>
      <c r="D46" s="66" t="s">
        <v>64</v>
      </c>
      <c r="E46" s="66"/>
      <c r="F46" s="73">
        <f>'2019'!N47</f>
        <v>7.8304999999999998</v>
      </c>
      <c r="G46" s="73">
        <f>'2020'!N47</f>
        <v>8.48</v>
      </c>
      <c r="H46" s="73" t="s">
        <v>53</v>
      </c>
      <c r="I46" s="59"/>
      <c r="J46" s="70">
        <f>'2019'!X47</f>
        <v>937000</v>
      </c>
      <c r="K46" s="70">
        <f>'2020'!X47</f>
        <v>881847.68599999999</v>
      </c>
      <c r="L46" s="73" t="s">
        <v>53</v>
      </c>
    </row>
    <row r="47" spans="2:12" s="31" customFormat="1" ht="16.5" customHeight="1" x14ac:dyDescent="0.35">
      <c r="B47" s="49" t="s">
        <v>93</v>
      </c>
      <c r="C47" s="30"/>
      <c r="D47" s="70" t="s">
        <v>66</v>
      </c>
      <c r="E47" s="70"/>
      <c r="F47" s="73" t="str">
        <f>'2019'!N48</f>
        <v>…</v>
      </c>
      <c r="G47" s="73">
        <f>'2020'!N48</f>
        <v>8.3870000000000005</v>
      </c>
      <c r="H47" s="73" t="s">
        <v>53</v>
      </c>
      <c r="I47" s="59"/>
      <c r="J47" s="70" t="str">
        <f>'2019'!X48</f>
        <v>…</v>
      </c>
      <c r="K47" s="70">
        <f>'2020'!X48</f>
        <v>112181.24899999998</v>
      </c>
      <c r="L47" s="73" t="s">
        <v>53</v>
      </c>
    </row>
    <row r="48" spans="2:12" s="31" customFormat="1" ht="22.5" customHeight="1" x14ac:dyDescent="0.35">
      <c r="B48" s="49" t="s">
        <v>94</v>
      </c>
      <c r="C48" s="30"/>
      <c r="D48" s="70" t="s">
        <v>66</v>
      </c>
      <c r="E48" s="70"/>
      <c r="F48" s="73" t="str">
        <f>'2019'!N49</f>
        <v>…</v>
      </c>
      <c r="G48" s="73">
        <f>'2020'!N49</f>
        <v>9.1507499999999986</v>
      </c>
      <c r="H48" s="73" t="s">
        <v>53</v>
      </c>
      <c r="I48" s="59"/>
      <c r="J48" s="70" t="str">
        <f>'2019'!X49</f>
        <v>…</v>
      </c>
      <c r="K48" s="70">
        <f>'2020'!X49</f>
        <v>340305.66700000002</v>
      </c>
      <c r="L48" s="73" t="s">
        <v>53</v>
      </c>
    </row>
    <row r="49" spans="2:12" s="55" customFormat="1" ht="16.5" customHeight="1" x14ac:dyDescent="0.35">
      <c r="B49" s="56" t="s">
        <v>44</v>
      </c>
      <c r="C49" s="57"/>
      <c r="D49" s="58"/>
      <c r="E49" s="58"/>
      <c r="F49" s="67">
        <f>'2019'!N50</f>
        <v>75.778000000000006</v>
      </c>
      <c r="G49" s="67">
        <f>'2020'!N50</f>
        <v>75.27600000000001</v>
      </c>
      <c r="H49" s="72" t="s">
        <v>53</v>
      </c>
      <c r="I49" s="60"/>
      <c r="J49" s="68">
        <f>'2019'!X50</f>
        <v>35493</v>
      </c>
      <c r="K49" s="68">
        <f>'2020'!X50</f>
        <v>19965.884999999998</v>
      </c>
      <c r="L49" s="72" t="s">
        <v>53</v>
      </c>
    </row>
    <row r="50" spans="2:12" s="31" customFormat="1" ht="16.5" customHeight="1" x14ac:dyDescent="0.35">
      <c r="B50" s="49" t="s">
        <v>79</v>
      </c>
      <c r="C50" s="30"/>
      <c r="D50" s="66" t="s">
        <v>64</v>
      </c>
      <c r="E50" s="66"/>
      <c r="F50" s="73">
        <f>'2019'!N51</f>
        <v>6.7275</v>
      </c>
      <c r="G50" s="73">
        <f>'2020'!N51</f>
        <v>6.7275</v>
      </c>
      <c r="H50" s="73" t="s">
        <v>53</v>
      </c>
      <c r="I50" s="59"/>
      <c r="J50" s="70">
        <f>'2019'!X51</f>
        <v>4000</v>
      </c>
      <c r="K50" s="70">
        <f>'2020'!X51</f>
        <v>2138.7849999999999</v>
      </c>
      <c r="L50" s="73" t="s">
        <v>53</v>
      </c>
    </row>
    <row r="51" spans="2:12" s="31" customFormat="1" ht="16.5" customHeight="1" x14ac:dyDescent="0.35">
      <c r="B51" s="49" t="s">
        <v>80</v>
      </c>
      <c r="C51" s="30"/>
      <c r="D51" s="66" t="s">
        <v>64</v>
      </c>
      <c r="E51" s="66"/>
      <c r="F51" s="73">
        <f>'2019'!N52</f>
        <v>9.4474999999999998</v>
      </c>
      <c r="G51" s="73">
        <f>'2020'!N52</f>
        <v>9.4474999999999998</v>
      </c>
      <c r="H51" s="73" t="s">
        <v>53</v>
      </c>
      <c r="I51" s="59"/>
      <c r="J51" s="70">
        <f>'2019'!X52</f>
        <v>5000</v>
      </c>
      <c r="K51" s="70">
        <f>'2020'!X52</f>
        <v>2830.7939999999999</v>
      </c>
      <c r="L51" s="73" t="s">
        <v>53</v>
      </c>
    </row>
    <row r="52" spans="2:12" s="31" customFormat="1" ht="16.5" customHeight="1" x14ac:dyDescent="0.35">
      <c r="B52" s="49" t="s">
        <v>81</v>
      </c>
      <c r="C52" s="30"/>
      <c r="D52" s="66" t="s">
        <v>64</v>
      </c>
      <c r="E52" s="66"/>
      <c r="F52" s="73">
        <f>'2019'!N53</f>
        <v>9.3930000000000007</v>
      </c>
      <c r="G52" s="73">
        <f>'2020'!N53</f>
        <v>9.3930000000000007</v>
      </c>
      <c r="H52" s="73" t="s">
        <v>53</v>
      </c>
      <c r="I52" s="59"/>
      <c r="J52" s="70">
        <f>'2019'!X53</f>
        <v>5000</v>
      </c>
      <c r="K52" s="70">
        <f>'2020'!X53</f>
        <v>2754.3059999999996</v>
      </c>
      <c r="L52" s="73" t="s">
        <v>53</v>
      </c>
    </row>
    <row r="53" spans="2:12" s="31" customFormat="1" ht="16.5" customHeight="1" x14ac:dyDescent="0.35">
      <c r="B53" s="49" t="s">
        <v>82</v>
      </c>
      <c r="C53" s="30"/>
      <c r="D53" s="66" t="s">
        <v>65</v>
      </c>
      <c r="E53" s="66"/>
      <c r="F53" s="73">
        <f>'2019'!N54</f>
        <v>9.76</v>
      </c>
      <c r="G53" s="73">
        <f>'2020'!N54</f>
        <v>8.93</v>
      </c>
      <c r="H53" s="73" t="s">
        <v>53</v>
      </c>
      <c r="I53" s="59"/>
      <c r="J53" s="70">
        <f>'2019'!X54</f>
        <v>4043</v>
      </c>
      <c r="K53" s="70">
        <f>'2020'!X54</f>
        <v>2309</v>
      </c>
      <c r="L53" s="73" t="s">
        <v>53</v>
      </c>
    </row>
    <row r="54" spans="2:12" s="31" customFormat="1" ht="16.5" customHeight="1" x14ac:dyDescent="0.35">
      <c r="B54" s="49" t="s">
        <v>83</v>
      </c>
      <c r="C54" s="30"/>
      <c r="D54" s="66" t="s">
        <v>65</v>
      </c>
      <c r="E54" s="66"/>
      <c r="F54" s="73">
        <f>'2019'!N55</f>
        <v>24.6</v>
      </c>
      <c r="G54" s="73">
        <f>'2020'!N55</f>
        <v>24.568999999999999</v>
      </c>
      <c r="H54" s="73" t="s">
        <v>53</v>
      </c>
      <c r="I54" s="59"/>
      <c r="J54" s="70">
        <f>'2019'!X55</f>
        <v>9599</v>
      </c>
      <c r="K54" s="70">
        <f>'2020'!X55</f>
        <v>5422</v>
      </c>
      <c r="L54" s="73" t="s">
        <v>53</v>
      </c>
    </row>
    <row r="55" spans="2:12" s="31" customFormat="1" ht="22.5" customHeight="1" x14ac:dyDescent="0.35">
      <c r="B55" s="49" t="s">
        <v>84</v>
      </c>
      <c r="C55" s="30"/>
      <c r="D55" s="66" t="s">
        <v>65</v>
      </c>
      <c r="E55" s="66"/>
      <c r="F55" s="73">
        <f>'2019'!N56</f>
        <v>15.85</v>
      </c>
      <c r="G55" s="73">
        <f>'2020'!N56</f>
        <v>16.209</v>
      </c>
      <c r="H55" s="73" t="s">
        <v>53</v>
      </c>
      <c r="I55" s="59"/>
      <c r="J55" s="70">
        <f>'2019'!X56</f>
        <v>7851</v>
      </c>
      <c r="K55" s="70">
        <f>'2020'!X56</f>
        <v>4511</v>
      </c>
      <c r="L55" s="73" t="s">
        <v>53</v>
      </c>
    </row>
    <row r="56" spans="2:12" s="74" customFormat="1" ht="16.149999999999999" customHeight="1" x14ac:dyDescent="0.35">
      <c r="B56" s="56" t="s">
        <v>15</v>
      </c>
      <c r="C56" s="57"/>
      <c r="D56" s="58"/>
      <c r="E56" s="58"/>
      <c r="F56" s="67">
        <f>'2019'!N57</f>
        <v>380.93780000000004</v>
      </c>
      <c r="G56" s="67">
        <f>'2020'!N57</f>
        <v>398.09049999999996</v>
      </c>
      <c r="H56" s="72" t="s">
        <v>53</v>
      </c>
      <c r="I56" s="60"/>
      <c r="J56" s="58">
        <f>'2019'!X57</f>
        <v>17710260</v>
      </c>
      <c r="K56" s="58">
        <f>'2020'!X57</f>
        <v>17525523.283000004</v>
      </c>
      <c r="L56" s="72" t="s">
        <v>53</v>
      </c>
    </row>
    <row r="57" spans="2:12" s="75" customFormat="1" ht="16.149999999999999" customHeight="1" x14ac:dyDescent="0.35">
      <c r="B57" s="49"/>
      <c r="C57" s="30"/>
      <c r="D57" s="30" t="s">
        <v>64</v>
      </c>
      <c r="E57" s="30"/>
      <c r="F57" s="66">
        <f>'2019'!N58</f>
        <v>227.83600000000001</v>
      </c>
      <c r="G57" s="66">
        <f>'2020'!N58</f>
        <v>227.83825000000004</v>
      </c>
      <c r="H57" s="73" t="s">
        <v>53</v>
      </c>
      <c r="I57" s="59"/>
      <c r="J57" s="46">
        <f>'2019'!X58</f>
        <v>12930000</v>
      </c>
      <c r="K57" s="46">
        <f>'2020'!X58</f>
        <v>12474699.367000001</v>
      </c>
      <c r="L57" s="73" t="s">
        <v>53</v>
      </c>
    </row>
    <row r="58" spans="2:12" s="31" customFormat="1" ht="22.5" customHeight="1" x14ac:dyDescent="0.35">
      <c r="B58" s="79"/>
      <c r="C58" s="52"/>
      <c r="D58" s="52" t="s">
        <v>65</v>
      </c>
      <c r="E58" s="52"/>
      <c r="F58" s="77">
        <f>'2019'!N59</f>
        <v>153.1018</v>
      </c>
      <c r="G58" s="77">
        <f>'2020'!N59</f>
        <v>152.71449999999999</v>
      </c>
      <c r="H58" s="86" t="s">
        <v>53</v>
      </c>
      <c r="I58" s="78"/>
      <c r="J58" s="76">
        <f>'2019'!X59</f>
        <v>4780260</v>
      </c>
      <c r="K58" s="76">
        <f>'2020'!X59</f>
        <v>4598337</v>
      </c>
      <c r="L58" s="86" t="s">
        <v>53</v>
      </c>
    </row>
    <row r="59" spans="2:12" ht="6.75" customHeight="1" x14ac:dyDescent="0.25">
      <c r="B59" s="61"/>
      <c r="C59" s="61"/>
      <c r="D59" s="62"/>
      <c r="E59" s="62"/>
      <c r="F59" s="61"/>
      <c r="G59" s="61"/>
      <c r="H59" s="61"/>
    </row>
    <row r="60" spans="2:12" s="31" customFormat="1" ht="37.5" customHeight="1" x14ac:dyDescent="0.35">
      <c r="B60" s="101" t="s">
        <v>106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 ht="6.75" customHeight="1" thickBot="1" x14ac:dyDescent="0.3"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</row>
  </sheetData>
  <mergeCells count="6">
    <mergeCell ref="B60:L60"/>
    <mergeCell ref="B1:L1"/>
    <mergeCell ref="B2:L2"/>
    <mergeCell ref="D5:L5"/>
    <mergeCell ref="F8:H8"/>
    <mergeCell ref="J8:L8"/>
  </mergeCells>
  <conditionalFormatting sqref="D50:D53 F47:G48 J47:K48 H11:H58 L11:L58 D31:D47">
    <cfRule type="expression" dxfId="349" priority="263">
      <formula>ISBLANK(D11)</formula>
    </cfRule>
  </conditionalFormatting>
  <conditionalFormatting sqref="D48 D12:D24">
    <cfRule type="expression" dxfId="348" priority="265">
      <formula>ISBLANK(D12)</formula>
    </cfRule>
  </conditionalFormatting>
  <conditionalFormatting sqref="D26:D28">
    <cfRule type="expression" dxfId="347" priority="264">
      <formula>ISBLANK(D26)</formula>
    </cfRule>
  </conditionalFormatting>
  <conditionalFormatting sqref="D29">
    <cfRule type="expression" dxfId="346" priority="262">
      <formula>ISBLANK(D29)</formula>
    </cfRule>
  </conditionalFormatting>
  <conditionalFormatting sqref="D54:D55">
    <cfRule type="expression" dxfId="345" priority="261">
      <formula>ISBLANK(D54)</formula>
    </cfRule>
  </conditionalFormatting>
  <conditionalFormatting sqref="F38:G38 F44:G44">
    <cfRule type="expression" dxfId="344" priority="259">
      <formula>ISBLANK(F38)</formula>
    </cfRule>
  </conditionalFormatting>
  <conditionalFormatting sqref="F31:G37 F12:G24">
    <cfRule type="expression" dxfId="343" priority="258">
      <formula>ISBLANK(F12)</formula>
    </cfRule>
  </conditionalFormatting>
  <conditionalFormatting sqref="F27:G28">
    <cfRule type="expression" dxfId="342" priority="257">
      <formula>ISBLANK(F27)</formula>
    </cfRule>
  </conditionalFormatting>
  <conditionalFormatting sqref="F25">
    <cfRule type="expression" dxfId="341" priority="203">
      <formula>ISBLANK(F25)</formula>
    </cfRule>
  </conditionalFormatting>
  <conditionalFormatting sqref="F53:G55">
    <cfRule type="expression" dxfId="340" priority="255">
      <formula>ISBLANK(F53)</formula>
    </cfRule>
  </conditionalFormatting>
  <conditionalFormatting sqref="F11">
    <cfRule type="expression" dxfId="339" priority="201">
      <formula>ISBLANK(F11)</formula>
    </cfRule>
  </conditionalFormatting>
  <conditionalFormatting sqref="F26:G26">
    <cfRule type="expression" dxfId="338" priority="253">
      <formula>ISBLANK(F26)</formula>
    </cfRule>
  </conditionalFormatting>
  <conditionalFormatting sqref="F29:G29">
    <cfRule type="expression" dxfId="337" priority="252">
      <formula>ISBLANK(F29)</formula>
    </cfRule>
  </conditionalFormatting>
  <conditionalFormatting sqref="F39:G40">
    <cfRule type="expression" dxfId="336" priority="251">
      <formula>ISBLANK(F39)</formula>
    </cfRule>
  </conditionalFormatting>
  <conditionalFormatting sqref="F50:G52 F45:G46 F41:G43">
    <cfRule type="expression" dxfId="335" priority="250">
      <formula>ISBLANK(F41)</formula>
    </cfRule>
  </conditionalFormatting>
  <conditionalFormatting sqref="F49">
    <cfRule type="expression" dxfId="334" priority="193">
      <formula>ISBLANK(F49)</formula>
    </cfRule>
  </conditionalFormatting>
  <conditionalFormatting sqref="G49">
    <cfRule type="expression" dxfId="333" priority="192">
      <formula>ISBLANK(G49)</formula>
    </cfRule>
  </conditionalFormatting>
  <conditionalFormatting sqref="F56">
    <cfRule type="expression" dxfId="332" priority="188">
      <formula>ISBLANK(F56)</formula>
    </cfRule>
  </conditionalFormatting>
  <conditionalFormatting sqref="G56">
    <cfRule type="expression" dxfId="331" priority="187">
      <formula>ISBLANK(G56)</formula>
    </cfRule>
  </conditionalFormatting>
  <conditionalFormatting sqref="F57">
    <cfRule type="expression" dxfId="330" priority="183">
      <formula>ISBLANK(F57)</formula>
    </cfRule>
  </conditionalFormatting>
  <conditionalFormatting sqref="G25">
    <cfRule type="expression" dxfId="329" priority="204">
      <formula>ISBLANK(G25)</formula>
    </cfRule>
  </conditionalFormatting>
  <conditionalFormatting sqref="J39:K40">
    <cfRule type="expression" dxfId="328" priority="167">
      <formula>ISBLANK(J39)</formula>
    </cfRule>
  </conditionalFormatting>
  <conditionalFormatting sqref="J30">
    <cfRule type="expression" dxfId="327" priority="113">
      <formula>ISBLANK(J30)</formula>
    </cfRule>
  </conditionalFormatting>
  <conditionalFormatting sqref="G11">
    <cfRule type="expression" dxfId="326" priority="200">
      <formula>ISBLANK(G11)</formula>
    </cfRule>
  </conditionalFormatting>
  <conditionalFormatting sqref="F30">
    <cfRule type="expression" dxfId="325" priority="197">
      <formula>ISBLANK(F30)</formula>
    </cfRule>
  </conditionalFormatting>
  <conditionalFormatting sqref="G30">
    <cfRule type="expression" dxfId="324" priority="196">
      <formula>ISBLANK(G30)</formula>
    </cfRule>
  </conditionalFormatting>
  <conditionalFormatting sqref="J56">
    <cfRule type="expression" dxfId="323" priority="104">
      <formula>ISBLANK(J56)</formula>
    </cfRule>
  </conditionalFormatting>
  <conditionalFormatting sqref="J27:K28">
    <cfRule type="expression" dxfId="322" priority="173">
      <formula>ISBLANK(J27)</formula>
    </cfRule>
  </conditionalFormatting>
  <conditionalFormatting sqref="J57">
    <cfRule type="expression" dxfId="321" priority="99">
      <formula>ISBLANK(J57)</formula>
    </cfRule>
  </conditionalFormatting>
  <conditionalFormatting sqref="J29:K29">
    <cfRule type="expression" dxfId="320" priority="168">
      <formula>ISBLANK(J29)</formula>
    </cfRule>
  </conditionalFormatting>
  <conditionalFormatting sqref="J50:K52 J45:K46 J41:K43">
    <cfRule type="expression" dxfId="319" priority="166">
      <formula>ISBLANK(J41)</formula>
    </cfRule>
  </conditionalFormatting>
  <conditionalFormatting sqref="G57">
    <cfRule type="expression" dxfId="318" priority="182">
      <formula>ISBLANK(G57)</formula>
    </cfRule>
  </conditionalFormatting>
  <conditionalFormatting sqref="J49">
    <cfRule type="expression" dxfId="317" priority="109">
      <formula>ISBLANK(J49)</formula>
    </cfRule>
  </conditionalFormatting>
  <conditionalFormatting sqref="F58:G58">
    <cfRule type="expression" dxfId="316" priority="179">
      <formula>ISBLANK(F58)</formula>
    </cfRule>
  </conditionalFormatting>
  <conditionalFormatting sqref="J38:K38 J44:K44">
    <cfRule type="expression" dxfId="315" priority="175">
      <formula>ISBLANK(J38)</formula>
    </cfRule>
  </conditionalFormatting>
  <conditionalFormatting sqref="J12:K24 J31:K37">
    <cfRule type="expression" dxfId="314" priority="174">
      <formula>ISBLANK(J12)</formula>
    </cfRule>
  </conditionalFormatting>
  <conditionalFormatting sqref="J25">
    <cfRule type="expression" dxfId="313" priority="119">
      <formula>ISBLANK(J25)</formula>
    </cfRule>
  </conditionalFormatting>
  <conditionalFormatting sqref="J53:K55">
    <cfRule type="expression" dxfId="312" priority="171">
      <formula>ISBLANK(J53)</formula>
    </cfRule>
  </conditionalFormatting>
  <conditionalFormatting sqref="J11">
    <cfRule type="expression" dxfId="311" priority="117">
      <formula>ISBLANK(J11)</formula>
    </cfRule>
  </conditionalFormatting>
  <conditionalFormatting sqref="J26:K26">
    <cfRule type="expression" dxfId="310" priority="169">
      <formula>ISBLANK(J26)</formula>
    </cfRule>
  </conditionalFormatting>
  <conditionalFormatting sqref="J58:K58">
    <cfRule type="expression" dxfId="309" priority="95">
      <formula>ISBLANK(J58)</formula>
    </cfRule>
  </conditionalFormatting>
  <conditionalFormatting sqref="K49">
    <cfRule type="expression" dxfId="308" priority="108">
      <formula>ISBLANK(K49)</formula>
    </cfRule>
  </conditionalFormatting>
  <conditionalFormatting sqref="K56">
    <cfRule type="expression" dxfId="307" priority="103">
      <formula>ISBLANK(K56)</formula>
    </cfRule>
  </conditionalFormatting>
  <conditionalFormatting sqref="K57">
    <cfRule type="expression" dxfId="306" priority="98">
      <formula>ISBLANK(K57)</formula>
    </cfRule>
  </conditionalFormatting>
  <conditionalFormatting sqref="K25">
    <cfRule type="expression" dxfId="305" priority="120">
      <formula>ISBLANK(K25)</formula>
    </cfRule>
  </conditionalFormatting>
  <conditionalFormatting sqref="K11">
    <cfRule type="expression" dxfId="304" priority="116">
      <formula>ISBLANK(K11)</formula>
    </cfRule>
  </conditionalFormatting>
  <conditionalFormatting sqref="K30">
    <cfRule type="expression" dxfId="303" priority="112">
      <formula>ISBLANK(K30)</formula>
    </cfRule>
  </conditionalFormatting>
  <dataValidations count="1">
    <dataValidation operator="lessThan" showInputMessage="1" showErrorMessage="1" error="Bitte nicht ändern!_x000a__x000a_                   Danke_x000a_           Irma Rodiqi" sqref="D1 J6:L7 A1:C10 D3:D7 E1:E4 E6:E9 G9:H9 K9:L9 F6:H7 D10:H10 I56:K59 F3:L4 F1:L1 A60:B61 C61:XFD61 A62:XFD1048576 I6:I55 J10:K55 A11:H59 L10:L59 M1:XFD60"/>
  </dataValidations>
  <pageMargins left="0" right="0.59055118110236227" top="0" bottom="0.59055118110236227" header="0" footer="0.39370078740157483"/>
  <pageSetup paperSize="9" scale="34"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showGridLines="0" zoomScaleNormal="100" workbookViewId="0">
      <pane ySplit="10" topLeftCell="A11" activePane="bottomLeft" state="frozen"/>
      <selection activeCell="B5" sqref="B5"/>
      <selection pane="bottomLeft" activeCell="B5" sqref="B5"/>
    </sheetView>
  </sheetViews>
  <sheetFormatPr baseColWidth="10" defaultColWidth="10.81640625" defaultRowHeight="17.149999999999999" customHeight="1" x14ac:dyDescent="0.25"/>
  <cols>
    <col min="1" max="1" width="6.81640625" style="2" customWidth="1"/>
    <col min="2" max="2" width="14.453125" style="2" customWidth="1"/>
    <col min="3" max="3" width="1.453125" style="2" customWidth="1"/>
    <col min="4" max="4" width="11.453125" style="2" customWidth="1"/>
    <col min="5" max="5" width="2.81640625" style="2" customWidth="1"/>
    <col min="6" max="7" width="12.26953125" style="2" customWidth="1"/>
    <col min="8" max="8" width="2.81640625" style="2" customWidth="1"/>
    <col min="9" max="9" width="12.26953125" style="2" customWidth="1"/>
    <col min="10" max="10" width="2.81640625" style="2" customWidth="1"/>
    <col min="11" max="12" width="12.26953125" style="2" customWidth="1"/>
    <col min="13" max="13" width="2.81640625" style="2" customWidth="1"/>
    <col min="14" max="14" width="12.26953125" style="2" customWidth="1"/>
    <col min="15" max="15" width="2.81640625" style="2" customWidth="1"/>
    <col min="16" max="17" width="12.26953125" style="2" customWidth="1"/>
    <col min="18" max="18" width="2.81640625" style="2" customWidth="1"/>
    <col min="19" max="19" width="12.26953125" style="2" customWidth="1"/>
    <col min="20" max="20" width="2.81640625" style="2" customWidth="1"/>
    <col min="21" max="22" width="12.26953125" style="2" customWidth="1"/>
    <col min="23" max="23" width="2.81640625" style="2" customWidth="1"/>
    <col min="24" max="24" width="12.26953125" style="2" customWidth="1"/>
    <col min="25" max="16384" width="10.81640625" style="2"/>
  </cols>
  <sheetData>
    <row r="1" spans="1:24" ht="33" customHeight="1" x14ac:dyDescent="0.2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24" ht="16.5" customHeight="1" x14ac:dyDescent="0.3">
      <c r="B2" s="103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4" ht="6.75" customHeight="1" x14ac:dyDescent="0.25"/>
    <row r="5" spans="1:24" s="34" customFormat="1" ht="17.149999999999999" customHeight="1" x14ac:dyDescent="0.45">
      <c r="B5" s="4" t="s">
        <v>91</v>
      </c>
      <c r="C5" s="35"/>
      <c r="D5" s="104" t="s">
        <v>110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</row>
    <row r="6" spans="1:24" s="36" customFormat="1" ht="2.25" customHeight="1" x14ac:dyDescent="0.35">
      <c r="A6" s="2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39"/>
    </row>
    <row r="7" spans="1:24" s="36" customFormat="1" ht="6.75" customHeight="1" x14ac:dyDescent="0.35"/>
    <row r="8" spans="1:24" s="32" customFormat="1" ht="17.149999999999999" customHeight="1" x14ac:dyDescent="0.35">
      <c r="A8" s="33"/>
      <c r="B8" s="38" t="s">
        <v>50</v>
      </c>
      <c r="D8" s="69" t="s">
        <v>62</v>
      </c>
      <c r="E8" s="69"/>
      <c r="F8" s="106" t="s">
        <v>85</v>
      </c>
      <c r="G8" s="107"/>
      <c r="H8" s="107"/>
      <c r="I8" s="107"/>
      <c r="J8" s="107"/>
      <c r="K8" s="107"/>
      <c r="L8" s="107"/>
      <c r="M8" s="107"/>
      <c r="N8" s="107"/>
      <c r="P8" s="106" t="s">
        <v>86</v>
      </c>
      <c r="Q8" s="107"/>
      <c r="R8" s="107"/>
      <c r="S8" s="107"/>
      <c r="T8" s="107"/>
      <c r="U8" s="107"/>
      <c r="V8" s="107"/>
      <c r="W8" s="107"/>
      <c r="X8" s="107"/>
    </row>
    <row r="9" spans="1:24" s="32" customFormat="1" ht="17.149999999999999" customHeight="1" x14ac:dyDescent="0.35">
      <c r="A9" s="33"/>
      <c r="B9" s="38" t="s">
        <v>51</v>
      </c>
      <c r="D9" s="53" t="s">
        <v>63</v>
      </c>
      <c r="E9" s="53"/>
      <c r="F9" s="65" t="s">
        <v>16</v>
      </c>
      <c r="G9" s="51" t="s">
        <v>16</v>
      </c>
      <c r="H9" s="51"/>
      <c r="I9" s="51" t="s">
        <v>45</v>
      </c>
      <c r="J9" s="51"/>
      <c r="K9" s="51" t="s">
        <v>13</v>
      </c>
      <c r="L9" s="51" t="s">
        <v>14</v>
      </c>
      <c r="M9" s="45"/>
      <c r="N9" s="53" t="s">
        <v>15</v>
      </c>
      <c r="P9" s="69" t="s">
        <v>16</v>
      </c>
      <c r="Q9" s="51" t="s">
        <v>16</v>
      </c>
      <c r="R9" s="51"/>
      <c r="S9" s="51" t="s">
        <v>45</v>
      </c>
      <c r="T9" s="51"/>
      <c r="U9" s="51" t="s">
        <v>13</v>
      </c>
      <c r="V9" s="51" t="s">
        <v>14</v>
      </c>
      <c r="W9" s="45"/>
      <c r="X9" s="53" t="s">
        <v>15</v>
      </c>
    </row>
    <row r="10" spans="1:24" s="32" customFormat="1" ht="17.149999999999999" customHeight="1" x14ac:dyDescent="0.25">
      <c r="A10" s="33"/>
      <c r="B10" s="41"/>
      <c r="C10" s="42"/>
      <c r="D10" s="42"/>
      <c r="E10" s="42"/>
      <c r="F10" s="64" t="s">
        <v>52</v>
      </c>
      <c r="G10" s="50" t="s">
        <v>17</v>
      </c>
      <c r="H10" s="52"/>
      <c r="I10" s="52" t="s">
        <v>46</v>
      </c>
      <c r="J10" s="48"/>
      <c r="K10" s="48"/>
      <c r="L10" s="47"/>
      <c r="M10" s="44"/>
      <c r="N10" s="81"/>
      <c r="O10" s="42"/>
      <c r="P10" s="64" t="s">
        <v>52</v>
      </c>
      <c r="Q10" s="50" t="s">
        <v>17</v>
      </c>
      <c r="R10" s="52"/>
      <c r="S10" s="52" t="s">
        <v>46</v>
      </c>
      <c r="T10" s="48"/>
      <c r="U10" s="48"/>
      <c r="V10" s="47"/>
      <c r="W10" s="44"/>
      <c r="X10" s="81"/>
    </row>
    <row r="11" spans="1:24" s="36" customFormat="1" ht="6.75" customHeight="1" x14ac:dyDescent="0.35">
      <c r="B11" s="3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9"/>
    </row>
    <row r="12" spans="1:24" s="55" customFormat="1" ht="16.5" customHeight="1" x14ac:dyDescent="0.35">
      <c r="B12" s="56" t="s">
        <v>18</v>
      </c>
      <c r="C12" s="57"/>
      <c r="D12" s="58"/>
      <c r="E12" s="58"/>
      <c r="F12" s="72">
        <f>IF(SUM(F13:F25)=0,"…",SUM(F13:F25))</f>
        <v>78.43549419999998</v>
      </c>
      <c r="G12" s="72">
        <f>IF(SUM(G13:G25)=0,"…",SUM(G13:G25))</f>
        <v>47.277011649999999</v>
      </c>
      <c r="H12" s="82"/>
      <c r="I12" s="72">
        <f>IF(SUM(I13:I25)=0,"…",SUM(I13:I25))</f>
        <v>133.28550584999999</v>
      </c>
      <c r="J12" s="82"/>
      <c r="K12" s="72">
        <f>IF(SUM(K13:K25)=0,"…",SUM(K13:K25))</f>
        <v>2.6709769999999997</v>
      </c>
      <c r="L12" s="72">
        <f>IF(SUM(L13:L25)=0,"…",SUM(L13:L25))</f>
        <v>1.6690171500000002</v>
      </c>
      <c r="M12" s="82"/>
      <c r="N12" s="72">
        <f>SUM(N13:N25)</f>
        <v>137.62549999999999</v>
      </c>
      <c r="O12" s="60"/>
      <c r="P12" s="71">
        <f>IF(SUM(P13:P25)=0,"…",SUM(P13:P25))</f>
        <v>6001457.9240000006</v>
      </c>
      <c r="Q12" s="71">
        <f>IF(SUM(Q13:Q25)=0,"…",SUM(Q13:Q25))</f>
        <v>3362204.6</v>
      </c>
      <c r="R12" s="60"/>
      <c r="S12" s="71">
        <f>IF(SUM(S13:S25)=0,"…",SUM(S13:S25))</f>
        <v>9760490.5240000002</v>
      </c>
      <c r="T12" s="60"/>
      <c r="U12" s="71">
        <f>IF(SUM(U13:U25)=0,"…",SUM(U13:U25))</f>
        <v>120591.288</v>
      </c>
      <c r="V12" s="71">
        <f>IF(SUM(V13:V25)=0,"…",SUM(V13:V25))</f>
        <v>108756.34199999999</v>
      </c>
      <c r="W12" s="60"/>
      <c r="X12" s="71">
        <f>IF(SUM(X13:X25)=0,"…",SUM(X13:X25))</f>
        <v>9989838.154000001</v>
      </c>
    </row>
    <row r="13" spans="1:24" s="31" customFormat="1" ht="16.5" customHeight="1" x14ac:dyDescent="0.35">
      <c r="B13" s="49" t="s">
        <v>19</v>
      </c>
      <c r="C13" s="30"/>
      <c r="D13" s="66" t="s">
        <v>64</v>
      </c>
      <c r="E13" s="66"/>
      <c r="F13" s="73">
        <v>7.3049999999999997</v>
      </c>
      <c r="G13" s="73">
        <v>0</v>
      </c>
      <c r="H13" s="83"/>
      <c r="I13" s="73">
        <v>7.3049999999999997</v>
      </c>
      <c r="J13" s="83"/>
      <c r="K13" s="73">
        <v>0</v>
      </c>
      <c r="L13" s="73">
        <v>0</v>
      </c>
      <c r="M13" s="83"/>
      <c r="N13" s="66">
        <f>SUM(I13,K13,L13)</f>
        <v>7.3049999999999997</v>
      </c>
      <c r="O13" s="59"/>
      <c r="P13" s="70">
        <v>435384.12800000003</v>
      </c>
      <c r="Q13" s="70" t="s">
        <v>87</v>
      </c>
      <c r="R13" s="59"/>
      <c r="S13" s="70">
        <v>435384.12800000003</v>
      </c>
      <c r="T13" s="59"/>
      <c r="U13" s="70" t="s">
        <v>87</v>
      </c>
      <c r="V13" s="70" t="s">
        <v>87</v>
      </c>
      <c r="W13" s="59"/>
      <c r="X13" s="46">
        <f>SUM(S13,U13,V13)</f>
        <v>435384.12800000003</v>
      </c>
    </row>
    <row r="14" spans="1:24" s="31" customFormat="1" ht="16.5" customHeight="1" x14ac:dyDescent="0.35">
      <c r="B14" s="49" t="s">
        <v>20</v>
      </c>
      <c r="C14" s="30"/>
      <c r="D14" s="66" t="s">
        <v>64</v>
      </c>
      <c r="E14" s="66"/>
      <c r="F14" s="73">
        <v>5.2385126500000005</v>
      </c>
      <c r="G14" s="73">
        <v>0.77698735000000008</v>
      </c>
      <c r="H14" s="83"/>
      <c r="I14" s="73">
        <v>6.0155000000000012</v>
      </c>
      <c r="J14" s="83"/>
      <c r="K14" s="73">
        <v>0</v>
      </c>
      <c r="L14" s="73">
        <v>0</v>
      </c>
      <c r="M14" s="83"/>
      <c r="N14" s="66">
        <f t="shared" ref="N14:N17" si="0">SUM(I14,K14,L14)</f>
        <v>6.0155000000000012</v>
      </c>
      <c r="O14" s="59"/>
      <c r="P14" s="70">
        <v>478901.54200000007</v>
      </c>
      <c r="Q14" s="70">
        <v>71741.412000000011</v>
      </c>
      <c r="R14" s="59"/>
      <c r="S14" s="70">
        <v>550642.95400000014</v>
      </c>
      <c r="T14" s="59"/>
      <c r="U14" s="70" t="s">
        <v>87</v>
      </c>
      <c r="V14" s="70" t="s">
        <v>87</v>
      </c>
      <c r="W14" s="59"/>
      <c r="X14" s="46">
        <f t="shared" ref="X14:X17" si="1">SUM(S14,U14,V14)</f>
        <v>550642.95400000014</v>
      </c>
    </row>
    <row r="15" spans="1:24" s="31" customFormat="1" ht="16.5" customHeight="1" x14ac:dyDescent="0.35">
      <c r="B15" s="49" t="s">
        <v>21</v>
      </c>
      <c r="C15" s="30"/>
      <c r="D15" s="66" t="s">
        <v>64</v>
      </c>
      <c r="E15" s="66"/>
      <c r="F15" s="73">
        <v>5.6175094999999997</v>
      </c>
      <c r="G15" s="73">
        <v>1.2925135000000001</v>
      </c>
      <c r="H15" s="83"/>
      <c r="I15" s="73">
        <v>6.9100229999999998</v>
      </c>
      <c r="J15" s="83"/>
      <c r="K15" s="73">
        <v>2.6709769999999997</v>
      </c>
      <c r="L15" s="73">
        <v>0</v>
      </c>
      <c r="M15" s="83"/>
      <c r="N15" s="66">
        <f t="shared" si="0"/>
        <v>9.5809999999999995</v>
      </c>
      <c r="O15" s="59"/>
      <c r="P15" s="70">
        <v>596345.00099999981</v>
      </c>
      <c r="Q15" s="70">
        <v>119332.754</v>
      </c>
      <c r="R15" s="59"/>
      <c r="S15" s="70">
        <v>715677.75499999977</v>
      </c>
      <c r="T15" s="59"/>
      <c r="U15" s="70">
        <v>120591.288</v>
      </c>
      <c r="V15" s="70" t="s">
        <v>87</v>
      </c>
      <c r="W15" s="59"/>
      <c r="X15" s="46">
        <f t="shared" si="1"/>
        <v>836269.04299999983</v>
      </c>
    </row>
    <row r="16" spans="1:24" s="31" customFormat="1" ht="16.5" customHeight="1" x14ac:dyDescent="0.35">
      <c r="B16" s="49" t="s">
        <v>22</v>
      </c>
      <c r="C16" s="30"/>
      <c r="D16" s="66" t="s">
        <v>64</v>
      </c>
      <c r="E16" s="66"/>
      <c r="F16" s="73">
        <v>10.124506799999999</v>
      </c>
      <c r="G16" s="73">
        <v>2.4574932</v>
      </c>
      <c r="H16" s="83"/>
      <c r="I16" s="73">
        <v>12.582000000000001</v>
      </c>
      <c r="J16" s="83"/>
      <c r="K16" s="73">
        <v>0</v>
      </c>
      <c r="L16" s="73">
        <v>0</v>
      </c>
      <c r="M16" s="83"/>
      <c r="N16" s="66">
        <f t="shared" si="0"/>
        <v>12.582000000000001</v>
      </c>
      <c r="O16" s="59"/>
      <c r="P16" s="70">
        <v>968104.13199999998</v>
      </c>
      <c r="Q16" s="70">
        <v>229246.72</v>
      </c>
      <c r="R16" s="59"/>
      <c r="S16" s="70">
        <v>1197350.852</v>
      </c>
      <c r="T16" s="59"/>
      <c r="U16" s="70" t="s">
        <v>87</v>
      </c>
      <c r="V16" s="70" t="s">
        <v>87</v>
      </c>
      <c r="W16" s="59"/>
      <c r="X16" s="46">
        <f t="shared" si="1"/>
        <v>1197350.852</v>
      </c>
    </row>
    <row r="17" spans="2:24" s="31" customFormat="1" ht="16.5" customHeight="1" x14ac:dyDescent="0.35">
      <c r="B17" s="49" t="s">
        <v>23</v>
      </c>
      <c r="C17" s="30"/>
      <c r="D17" s="66" t="s">
        <v>64</v>
      </c>
      <c r="E17" s="66"/>
      <c r="F17" s="73">
        <v>8.5624828500000003</v>
      </c>
      <c r="G17" s="73">
        <v>0</v>
      </c>
      <c r="H17" s="83"/>
      <c r="I17" s="73">
        <v>8.5624828500000003</v>
      </c>
      <c r="J17" s="83"/>
      <c r="K17" s="73">
        <v>0</v>
      </c>
      <c r="L17" s="73">
        <v>1.6690171500000002</v>
      </c>
      <c r="M17" s="83"/>
      <c r="N17" s="66">
        <f t="shared" si="0"/>
        <v>10.2315</v>
      </c>
      <c r="O17" s="59"/>
      <c r="P17" s="70">
        <v>774524.22100000002</v>
      </c>
      <c r="Q17" s="70" t="s">
        <v>87</v>
      </c>
      <c r="R17" s="59"/>
      <c r="S17" s="70">
        <v>774524.22100000002</v>
      </c>
      <c r="T17" s="59"/>
      <c r="U17" s="70" t="s">
        <v>87</v>
      </c>
      <c r="V17" s="70">
        <v>108756.34199999999</v>
      </c>
      <c r="W17" s="59"/>
      <c r="X17" s="46">
        <f t="shared" si="1"/>
        <v>883280.56299999997</v>
      </c>
    </row>
    <row r="18" spans="2:24" s="31" customFormat="1" ht="16.5" customHeight="1" x14ac:dyDescent="0.35">
      <c r="B18" s="49" t="s">
        <v>54</v>
      </c>
      <c r="C18" s="30"/>
      <c r="D18" s="66" t="s">
        <v>65</v>
      </c>
      <c r="E18" s="66"/>
      <c r="F18" s="73">
        <v>4.5280000000000005</v>
      </c>
      <c r="G18" s="73">
        <v>13.888</v>
      </c>
      <c r="H18" s="83"/>
      <c r="I18" s="66">
        <v>25.989000000000001</v>
      </c>
      <c r="J18" s="83"/>
      <c r="K18" s="73">
        <v>0</v>
      </c>
      <c r="L18" s="73">
        <v>0</v>
      </c>
      <c r="M18" s="83"/>
      <c r="N18" s="66">
        <f>SUM(I18,K18,L18)</f>
        <v>25.989000000000001</v>
      </c>
      <c r="O18" s="59"/>
      <c r="P18" s="70">
        <v>459354</v>
      </c>
      <c r="Q18" s="70">
        <v>1303662</v>
      </c>
      <c r="R18" s="59"/>
      <c r="S18" s="46">
        <v>2159844</v>
      </c>
      <c r="T18" s="59"/>
      <c r="U18" s="70" t="s">
        <v>87</v>
      </c>
      <c r="V18" s="70" t="s">
        <v>87</v>
      </c>
      <c r="W18" s="59"/>
      <c r="X18" s="46">
        <f>SUM(S18,U18,V18)</f>
        <v>2159844</v>
      </c>
    </row>
    <row r="19" spans="2:24" s="31" customFormat="1" ht="16.5" customHeight="1" x14ac:dyDescent="0.35">
      <c r="B19" s="49" t="s">
        <v>55</v>
      </c>
      <c r="C19" s="30"/>
      <c r="D19" s="66" t="s">
        <v>65</v>
      </c>
      <c r="E19" s="66"/>
      <c r="F19" s="73">
        <v>5.7469999999999999</v>
      </c>
      <c r="G19" s="73">
        <v>8.468</v>
      </c>
      <c r="H19" s="83"/>
      <c r="I19" s="66">
        <v>14.215</v>
      </c>
      <c r="J19" s="83"/>
      <c r="K19" s="73">
        <v>0</v>
      </c>
      <c r="L19" s="73">
        <v>0</v>
      </c>
      <c r="M19" s="83"/>
      <c r="N19" s="66">
        <f t="shared" ref="N19:N20" si="2">SUM(I19,K19,L19)</f>
        <v>14.215</v>
      </c>
      <c r="O19" s="59"/>
      <c r="P19" s="70">
        <v>550230</v>
      </c>
      <c r="Q19" s="70">
        <v>773584</v>
      </c>
      <c r="R19" s="59"/>
      <c r="S19" s="46">
        <v>1323814</v>
      </c>
      <c r="T19" s="59"/>
      <c r="U19" s="70" t="s">
        <v>87</v>
      </c>
      <c r="V19" s="70" t="s">
        <v>87</v>
      </c>
      <c r="W19" s="59"/>
      <c r="X19" s="46">
        <f t="shared" ref="X19:X20" si="3">SUM(S19,U19,V19)</f>
        <v>1323814</v>
      </c>
    </row>
    <row r="20" spans="2:24" s="31" customFormat="1" ht="16.5" customHeight="1" x14ac:dyDescent="0.35">
      <c r="B20" s="49" t="s">
        <v>76</v>
      </c>
      <c r="C20" s="30"/>
      <c r="D20" s="73" t="s">
        <v>65</v>
      </c>
      <c r="E20" s="73"/>
      <c r="F20" s="73">
        <v>5.8595000000000006</v>
      </c>
      <c r="G20" s="73">
        <v>6.4820000000000002</v>
      </c>
      <c r="H20" s="83"/>
      <c r="I20" s="73">
        <v>12.3415</v>
      </c>
      <c r="J20" s="83"/>
      <c r="K20" s="73">
        <v>0</v>
      </c>
      <c r="L20" s="73">
        <v>0</v>
      </c>
      <c r="M20" s="83"/>
      <c r="N20" s="73">
        <f t="shared" si="2"/>
        <v>12.3415</v>
      </c>
      <c r="O20" s="59"/>
      <c r="P20" s="70">
        <v>29260</v>
      </c>
      <c r="Q20" s="70">
        <v>49246</v>
      </c>
      <c r="R20" s="59"/>
      <c r="S20" s="70">
        <v>78506</v>
      </c>
      <c r="T20" s="59"/>
      <c r="U20" s="70" t="s">
        <v>87</v>
      </c>
      <c r="V20" s="70" t="s">
        <v>87</v>
      </c>
      <c r="W20" s="59"/>
      <c r="X20" s="70">
        <f t="shared" si="3"/>
        <v>78506</v>
      </c>
    </row>
    <row r="21" spans="2:24" s="31" customFormat="1" ht="16.5" customHeight="1" x14ac:dyDescent="0.35">
      <c r="B21" s="49" t="s">
        <v>24</v>
      </c>
      <c r="C21" s="30"/>
      <c r="D21" s="66" t="s">
        <v>64</v>
      </c>
      <c r="E21" s="66"/>
      <c r="F21" s="73">
        <v>6.4589824</v>
      </c>
      <c r="G21" s="73">
        <v>6.3480176000000013</v>
      </c>
      <c r="H21" s="83"/>
      <c r="I21" s="73">
        <v>12.807</v>
      </c>
      <c r="J21" s="83"/>
      <c r="K21" s="73">
        <v>0</v>
      </c>
      <c r="L21" s="73">
        <v>0</v>
      </c>
      <c r="M21" s="83"/>
      <c r="N21" s="66">
        <f>SUM(I21,K21,L21)</f>
        <v>12.807</v>
      </c>
      <c r="O21" s="59"/>
      <c r="P21" s="70">
        <v>619829.04099999997</v>
      </c>
      <c r="Q21" s="70">
        <v>646967.71400000004</v>
      </c>
      <c r="R21" s="59"/>
      <c r="S21" s="70">
        <v>1266796.7549999999</v>
      </c>
      <c r="T21" s="59"/>
      <c r="U21" s="70" t="s">
        <v>87</v>
      </c>
      <c r="V21" s="70" t="s">
        <v>87</v>
      </c>
      <c r="W21" s="59"/>
      <c r="X21" s="46">
        <f>SUM(S21,U21,V21)</f>
        <v>1266796.7549999999</v>
      </c>
    </row>
    <row r="22" spans="2:24" s="31" customFormat="1" ht="16.5" customHeight="1" x14ac:dyDescent="0.35">
      <c r="B22" s="49" t="s">
        <v>25</v>
      </c>
      <c r="C22" s="30"/>
      <c r="D22" s="66" t="s">
        <v>64</v>
      </c>
      <c r="E22" s="66"/>
      <c r="F22" s="73">
        <v>5.3944999999999999</v>
      </c>
      <c r="G22" s="73">
        <v>0</v>
      </c>
      <c r="H22" s="83"/>
      <c r="I22" s="73">
        <v>5.3944999999999999</v>
      </c>
      <c r="J22" s="83"/>
      <c r="K22" s="73">
        <v>0</v>
      </c>
      <c r="L22" s="73">
        <v>0</v>
      </c>
      <c r="M22" s="83"/>
      <c r="N22" s="66">
        <f>SUM(I22,K22,L22)</f>
        <v>5.3944999999999999</v>
      </c>
      <c r="O22" s="59"/>
      <c r="P22" s="70">
        <v>443726.64</v>
      </c>
      <c r="Q22" s="70" t="s">
        <v>87</v>
      </c>
      <c r="R22" s="59"/>
      <c r="S22" s="70">
        <v>443726.64</v>
      </c>
      <c r="T22" s="59"/>
      <c r="U22" s="70" t="s">
        <v>87</v>
      </c>
      <c r="V22" s="70" t="s">
        <v>87</v>
      </c>
      <c r="W22" s="59"/>
      <c r="X22" s="46">
        <f>SUM(S22,U22,V22)</f>
        <v>443726.64</v>
      </c>
    </row>
    <row r="23" spans="2:24" s="31" customFormat="1" ht="16.5" customHeight="1" x14ac:dyDescent="0.35">
      <c r="B23" s="49" t="s">
        <v>26</v>
      </c>
      <c r="C23" s="30"/>
      <c r="D23" s="66" t="s">
        <v>64</v>
      </c>
      <c r="E23" s="66"/>
      <c r="F23" s="73">
        <v>5.484</v>
      </c>
      <c r="G23" s="73">
        <v>0</v>
      </c>
      <c r="H23" s="83"/>
      <c r="I23" s="73">
        <v>5.484</v>
      </c>
      <c r="J23" s="83"/>
      <c r="K23" s="73">
        <v>0</v>
      </c>
      <c r="L23" s="73">
        <v>0</v>
      </c>
      <c r="M23" s="83"/>
      <c r="N23" s="66">
        <f>SUM(I23,K23,L23)</f>
        <v>5.484</v>
      </c>
      <c r="O23" s="59"/>
      <c r="P23" s="70">
        <v>517093.27400000003</v>
      </c>
      <c r="Q23" s="70" t="s">
        <v>87</v>
      </c>
      <c r="R23" s="59"/>
      <c r="S23" s="70">
        <v>517093.27400000003</v>
      </c>
      <c r="T23" s="59"/>
      <c r="U23" s="70" t="s">
        <v>87</v>
      </c>
      <c r="V23" s="70" t="s">
        <v>87</v>
      </c>
      <c r="W23" s="59"/>
      <c r="X23" s="46">
        <f>SUM(S23,U23,V23)</f>
        <v>517093.27400000003</v>
      </c>
    </row>
    <row r="24" spans="2:24" s="31" customFormat="1" ht="16.5" customHeight="1" x14ac:dyDescent="0.35">
      <c r="B24" s="49" t="s">
        <v>56</v>
      </c>
      <c r="C24" s="30"/>
      <c r="D24" s="66" t="s">
        <v>65</v>
      </c>
      <c r="E24" s="66"/>
      <c r="F24" s="73">
        <v>4.6180000000000003</v>
      </c>
      <c r="G24" s="73">
        <v>7.5640000000000001</v>
      </c>
      <c r="H24" s="83"/>
      <c r="I24" s="66">
        <v>12.182</v>
      </c>
      <c r="J24" s="83"/>
      <c r="K24" s="73">
        <v>0</v>
      </c>
      <c r="L24" s="73">
        <v>0</v>
      </c>
      <c r="M24" s="83"/>
      <c r="N24" s="66">
        <f>SUM(I24,K24,L24)</f>
        <v>12.182</v>
      </c>
      <c r="O24" s="59"/>
      <c r="P24" s="70">
        <v>98730</v>
      </c>
      <c r="Q24" s="70">
        <v>168424</v>
      </c>
      <c r="R24" s="59"/>
      <c r="S24" s="46">
        <v>267154</v>
      </c>
      <c r="T24" s="59"/>
      <c r="U24" s="70" t="s">
        <v>87</v>
      </c>
      <c r="V24" s="70" t="s">
        <v>87</v>
      </c>
      <c r="W24" s="59"/>
      <c r="X24" s="46">
        <f>SUM(S24,U24,V24)</f>
        <v>267154</v>
      </c>
    </row>
    <row r="25" spans="2:24" s="31" customFormat="1" ht="22.5" customHeight="1" x14ac:dyDescent="0.35">
      <c r="B25" s="49" t="s">
        <v>27</v>
      </c>
      <c r="C25" s="30"/>
      <c r="D25" s="66" t="s">
        <v>64</v>
      </c>
      <c r="E25" s="66"/>
      <c r="F25" s="73">
        <v>3.4975000000000001</v>
      </c>
      <c r="G25" s="73">
        <v>0</v>
      </c>
      <c r="H25" s="83"/>
      <c r="I25" s="73">
        <v>3.4975000000000001</v>
      </c>
      <c r="J25" s="83"/>
      <c r="K25" s="73">
        <v>0</v>
      </c>
      <c r="L25" s="73">
        <v>0</v>
      </c>
      <c r="M25" s="83"/>
      <c r="N25" s="66">
        <f>SUM(I25,K25,L25)</f>
        <v>3.4975000000000001</v>
      </c>
      <c r="O25" s="59"/>
      <c r="P25" s="70">
        <v>29975.945000000003</v>
      </c>
      <c r="Q25" s="70" t="s">
        <v>87</v>
      </c>
      <c r="R25" s="59"/>
      <c r="S25" s="70">
        <v>29975.945000000003</v>
      </c>
      <c r="T25" s="59"/>
      <c r="U25" s="70" t="s">
        <v>87</v>
      </c>
      <c r="V25" s="70" t="s">
        <v>87</v>
      </c>
      <c r="W25" s="59"/>
      <c r="X25" s="46">
        <f>SUM(S25,U25,V25)</f>
        <v>29975.945000000003</v>
      </c>
    </row>
    <row r="26" spans="2:24" s="55" customFormat="1" ht="16.5" customHeight="1" x14ac:dyDescent="0.35">
      <c r="B26" s="56" t="s">
        <v>41</v>
      </c>
      <c r="C26" s="57"/>
      <c r="D26" s="58"/>
      <c r="E26" s="58"/>
      <c r="F26" s="67">
        <f>IF(SUM(F27:F30)=0,"…",SUM(F27:F30))</f>
        <v>15.410482399999999</v>
      </c>
      <c r="G26" s="67">
        <f>IF(SUM(G27:G30)=0,"…",SUM(G27:G30))</f>
        <v>20.7940176</v>
      </c>
      <c r="H26" s="82"/>
      <c r="I26" s="67">
        <f>IF(SUM(I27:I30)=0,"…",SUM(I27:I30))</f>
        <v>36.204500000000003</v>
      </c>
      <c r="J26" s="82"/>
      <c r="K26" s="67">
        <f>IF(SUM(K27:K30)=0,0,SUM(K27:K30))</f>
        <v>0</v>
      </c>
      <c r="L26" s="67">
        <f>IF(SUM(L27:L30)=0,0,SUM(L27:L30))</f>
        <v>0</v>
      </c>
      <c r="M26" s="82"/>
      <c r="N26" s="67">
        <f>SUM(N27:N30)</f>
        <v>36.204500000000003</v>
      </c>
      <c r="O26" s="60"/>
      <c r="P26" s="58">
        <f>IF(SUM(P27:P30)=0,"…",SUM(P27:P30))</f>
        <v>6340.9389999999994</v>
      </c>
      <c r="Q26" s="58">
        <f>IF(SUM(Q27:Q30)=0,"…",SUM(Q27:Q30))</f>
        <v>7545</v>
      </c>
      <c r="R26" s="60"/>
      <c r="S26" s="58">
        <f>IF(SUM(S27:S30)=0,"…",SUM(S27:S30))</f>
        <v>13885.938999999998</v>
      </c>
      <c r="T26" s="60"/>
      <c r="U26" s="58" t="str">
        <f>IF(SUM(U27:U30)=0,"…",SUM(U27:U30))</f>
        <v>…</v>
      </c>
      <c r="V26" s="58" t="str">
        <f>IF(SUM(V27:V30)=0,"…",SUM(V27:V30))</f>
        <v>…</v>
      </c>
      <c r="W26" s="60"/>
      <c r="X26" s="58">
        <f>IF(SUM(X27:X30)=0,"…",SUM(X27:X30))</f>
        <v>13885.938999999998</v>
      </c>
    </row>
    <row r="27" spans="2:24" s="31" customFormat="1" ht="16.5" customHeight="1" x14ac:dyDescent="0.35">
      <c r="B27" s="49" t="s">
        <v>42</v>
      </c>
      <c r="C27" s="30"/>
      <c r="D27" s="66" t="s">
        <v>64</v>
      </c>
      <c r="E27" s="66"/>
      <c r="F27" s="73">
        <v>6.7960000000000003</v>
      </c>
      <c r="G27" s="73">
        <v>0</v>
      </c>
      <c r="H27" s="83"/>
      <c r="I27" s="73">
        <v>6.7960000000000003</v>
      </c>
      <c r="J27" s="83"/>
      <c r="K27" s="73">
        <v>0</v>
      </c>
      <c r="L27" s="73">
        <v>0</v>
      </c>
      <c r="M27" s="83"/>
      <c r="N27" s="66">
        <f>SUM(I27,K27,L27)</f>
        <v>6.7960000000000003</v>
      </c>
      <c r="O27" s="59"/>
      <c r="P27" s="70">
        <v>3082.48</v>
      </c>
      <c r="Q27" s="70" t="s">
        <v>87</v>
      </c>
      <c r="R27" s="59"/>
      <c r="S27" s="70">
        <v>3082.48</v>
      </c>
      <c r="T27" s="59"/>
      <c r="U27" s="70" t="s">
        <v>87</v>
      </c>
      <c r="V27" s="70" t="s">
        <v>87</v>
      </c>
      <c r="W27" s="59"/>
      <c r="X27" s="46">
        <f>SUM(S27,U27,V27)</f>
        <v>3082.48</v>
      </c>
    </row>
    <row r="28" spans="2:24" s="31" customFormat="1" ht="16.5" customHeight="1" x14ac:dyDescent="0.35">
      <c r="B28" s="49" t="s">
        <v>58</v>
      </c>
      <c r="C28" s="30"/>
      <c r="D28" s="66" t="s">
        <v>65</v>
      </c>
      <c r="E28" s="66"/>
      <c r="F28" s="66">
        <v>1.232</v>
      </c>
      <c r="G28" s="66">
        <v>7.9219999999999997</v>
      </c>
      <c r="H28" s="83"/>
      <c r="I28" s="73">
        <v>9.1539999999999999</v>
      </c>
      <c r="J28" s="83"/>
      <c r="K28" s="66">
        <v>0</v>
      </c>
      <c r="L28" s="66">
        <v>0</v>
      </c>
      <c r="M28" s="83"/>
      <c r="N28" s="66">
        <f>SUM(I28,K28,L28)</f>
        <v>9.1539999999999999</v>
      </c>
      <c r="O28" s="59"/>
      <c r="P28" s="46">
        <v>460</v>
      </c>
      <c r="Q28" s="46">
        <v>2828</v>
      </c>
      <c r="R28" s="59"/>
      <c r="S28" s="70">
        <v>3288</v>
      </c>
      <c r="T28" s="59"/>
      <c r="U28" s="46" t="s">
        <v>87</v>
      </c>
      <c r="V28" s="46" t="s">
        <v>87</v>
      </c>
      <c r="W28" s="59"/>
      <c r="X28" s="46">
        <f>SUM(S28,U28,V28)</f>
        <v>3288</v>
      </c>
    </row>
    <row r="29" spans="2:24" s="31" customFormat="1" ht="16.5" customHeight="1" x14ac:dyDescent="0.35">
      <c r="B29" s="49" t="s">
        <v>59</v>
      </c>
      <c r="C29" s="30"/>
      <c r="D29" s="66" t="s">
        <v>65</v>
      </c>
      <c r="E29" s="66"/>
      <c r="F29" s="66">
        <v>3.0680000000000001</v>
      </c>
      <c r="G29" s="66">
        <v>6.524</v>
      </c>
      <c r="H29" s="83"/>
      <c r="I29" s="66">
        <v>9.5920000000000005</v>
      </c>
      <c r="J29" s="83"/>
      <c r="K29" s="66">
        <v>0</v>
      </c>
      <c r="L29" s="66">
        <v>0</v>
      </c>
      <c r="M29" s="83"/>
      <c r="N29" s="66">
        <f>SUM(I29,K29,L29)</f>
        <v>9.5920000000000005</v>
      </c>
      <c r="O29" s="59"/>
      <c r="P29" s="46">
        <v>891</v>
      </c>
      <c r="Q29" s="46">
        <v>2470</v>
      </c>
      <c r="R29" s="59"/>
      <c r="S29" s="46">
        <v>3361</v>
      </c>
      <c r="T29" s="59"/>
      <c r="U29" s="46" t="s">
        <v>87</v>
      </c>
      <c r="V29" s="46" t="s">
        <v>87</v>
      </c>
      <c r="W29" s="59"/>
      <c r="X29" s="46">
        <f>SUM(S29,U29,V29)</f>
        <v>3361</v>
      </c>
    </row>
    <row r="30" spans="2:24" s="31" customFormat="1" ht="22.5" customHeight="1" x14ac:dyDescent="0.35">
      <c r="B30" s="49" t="s">
        <v>43</v>
      </c>
      <c r="C30" s="30"/>
      <c r="D30" s="66" t="s">
        <v>64</v>
      </c>
      <c r="E30" s="66"/>
      <c r="F30" s="73">
        <v>4.3144824000000002</v>
      </c>
      <c r="G30" s="73">
        <v>6.3480176000000013</v>
      </c>
      <c r="H30" s="83"/>
      <c r="I30" s="73">
        <v>10.6625</v>
      </c>
      <c r="J30" s="83"/>
      <c r="K30" s="73">
        <v>0</v>
      </c>
      <c r="L30" s="73">
        <v>0</v>
      </c>
      <c r="M30" s="83"/>
      <c r="N30" s="66">
        <f>SUM(I30,K30,L30)</f>
        <v>10.6625</v>
      </c>
      <c r="O30" s="59"/>
      <c r="P30" s="70">
        <v>1907.4590000000001</v>
      </c>
      <c r="Q30" s="70">
        <v>2247</v>
      </c>
      <c r="R30" s="59"/>
      <c r="S30" s="70">
        <v>4154.4589999999998</v>
      </c>
      <c r="T30" s="59"/>
      <c r="U30" s="70" t="s">
        <v>87</v>
      </c>
      <c r="V30" s="70" t="s">
        <v>87</v>
      </c>
      <c r="W30" s="59"/>
      <c r="X30" s="46">
        <f>SUM(S30,U30,V30)</f>
        <v>4154.4589999999998</v>
      </c>
    </row>
    <row r="31" spans="2:24" s="55" customFormat="1" ht="16.5" customHeight="1" x14ac:dyDescent="0.35">
      <c r="B31" s="56" t="s">
        <v>11</v>
      </c>
      <c r="C31" s="57"/>
      <c r="D31" s="58"/>
      <c r="E31" s="58"/>
      <c r="F31" s="67">
        <f>SUM(F32:F49)</f>
        <v>110.5637729</v>
      </c>
      <c r="G31" s="67">
        <f>SUM(G32:G49)</f>
        <v>19.693474799999997</v>
      </c>
      <c r="H31" s="82"/>
      <c r="I31" s="67">
        <f>SUM(I32:I49)</f>
        <v>130.25724769999999</v>
      </c>
      <c r="J31" s="82"/>
      <c r="K31" s="67">
        <f>SUM(K32:K49)</f>
        <v>12.22275</v>
      </c>
      <c r="L31" s="67">
        <f>SUM(L32:L49)</f>
        <v>6.5045023000000004</v>
      </c>
      <c r="M31" s="82"/>
      <c r="N31" s="67">
        <f>SUM(N32:N49)</f>
        <v>148.9845</v>
      </c>
      <c r="O31" s="60"/>
      <c r="P31" s="58">
        <f>IF(SUM(P32:P49)=0,"…",SUM(P32:P49))</f>
        <v>6031571.6600000011</v>
      </c>
      <c r="Q31" s="58">
        <f>IF(SUM(Q32:Q49)=0,"…",SUM(Q32:Q49))</f>
        <v>891574.77300000004</v>
      </c>
      <c r="R31" s="60"/>
      <c r="S31" s="58">
        <f>IF(SUM(S32:S49)=0,"…",SUM(S32:S49))</f>
        <v>6923146.4330000011</v>
      </c>
      <c r="T31" s="60"/>
      <c r="U31" s="58">
        <f>IF(SUM(U32:U49)=0,"…",SUM(U32:U49))</f>
        <v>323171.24400000001</v>
      </c>
      <c r="V31" s="58">
        <f>IF(SUM(V32:V49)=0,"…",SUM(V32:V49))</f>
        <v>255515.62800000003</v>
      </c>
      <c r="W31" s="60"/>
      <c r="X31" s="58">
        <f>IF(SUM(X32:X49)=0,"…",SUM(X32:X49))</f>
        <v>7501833.3050000006</v>
      </c>
    </row>
    <row r="32" spans="2:24" s="31" customFormat="1" ht="16.5" customHeight="1" x14ac:dyDescent="0.35">
      <c r="B32" s="49" t="s">
        <v>28</v>
      </c>
      <c r="C32" s="30"/>
      <c r="D32" s="66" t="s">
        <v>64</v>
      </c>
      <c r="E32" s="66"/>
      <c r="F32" s="73">
        <v>4.4820000000000002</v>
      </c>
      <c r="G32" s="73">
        <v>0</v>
      </c>
      <c r="H32" s="83"/>
      <c r="I32" s="73">
        <v>4.4820000000000002</v>
      </c>
      <c r="J32" s="83"/>
      <c r="K32" s="73">
        <v>0</v>
      </c>
      <c r="L32" s="73">
        <v>0</v>
      </c>
      <c r="M32" s="83"/>
      <c r="N32" s="66">
        <f t="shared" ref="N32:N41" si="4">SUM(I32,K32,L32)</f>
        <v>4.4820000000000002</v>
      </c>
      <c r="O32" s="59"/>
      <c r="P32" s="70">
        <v>463073.10499999998</v>
      </c>
      <c r="Q32" s="70" t="s">
        <v>87</v>
      </c>
      <c r="R32" s="59"/>
      <c r="S32" s="70">
        <v>463073.10499999998</v>
      </c>
      <c r="T32" s="59"/>
      <c r="U32" s="70" t="s">
        <v>87</v>
      </c>
      <c r="V32" s="70" t="s">
        <v>87</v>
      </c>
      <c r="W32" s="59"/>
      <c r="X32" s="46">
        <f t="shared" ref="X32:X41" si="5">SUM(S32,U32,V32)</f>
        <v>463073.10499999998</v>
      </c>
    </row>
    <row r="33" spans="2:24" s="31" customFormat="1" ht="16.5" customHeight="1" x14ac:dyDescent="0.35">
      <c r="B33" s="49" t="s">
        <v>29</v>
      </c>
      <c r="C33" s="30"/>
      <c r="D33" s="66" t="s">
        <v>64</v>
      </c>
      <c r="E33" s="66"/>
      <c r="F33" s="73">
        <v>7.5890000000000004</v>
      </c>
      <c r="G33" s="73">
        <v>0</v>
      </c>
      <c r="H33" s="83"/>
      <c r="I33" s="73">
        <v>7.5890000000000004</v>
      </c>
      <c r="J33" s="83"/>
      <c r="K33" s="73">
        <v>0</v>
      </c>
      <c r="L33" s="73">
        <v>0</v>
      </c>
      <c r="M33" s="83"/>
      <c r="N33" s="66">
        <f t="shared" si="4"/>
        <v>7.5890000000000004</v>
      </c>
      <c r="O33" s="59"/>
      <c r="P33" s="70">
        <v>286821.93800000002</v>
      </c>
      <c r="Q33" s="70" t="s">
        <v>87</v>
      </c>
      <c r="R33" s="59"/>
      <c r="S33" s="70">
        <v>286821.93800000002</v>
      </c>
      <c r="T33" s="59"/>
      <c r="U33" s="70" t="s">
        <v>87</v>
      </c>
      <c r="V33" s="70" t="s">
        <v>87</v>
      </c>
      <c r="W33" s="59"/>
      <c r="X33" s="46">
        <f t="shared" si="5"/>
        <v>286821.93800000002</v>
      </c>
    </row>
    <row r="34" spans="2:24" s="31" customFormat="1" ht="16.5" customHeight="1" x14ac:dyDescent="0.35">
      <c r="B34" s="49" t="s">
        <v>30</v>
      </c>
      <c r="C34" s="30"/>
      <c r="D34" s="66" t="s">
        <v>64</v>
      </c>
      <c r="E34" s="66"/>
      <c r="F34" s="73">
        <v>6.524</v>
      </c>
      <c r="G34" s="73">
        <v>0</v>
      </c>
      <c r="H34" s="83"/>
      <c r="I34" s="73">
        <v>6.524</v>
      </c>
      <c r="J34" s="83"/>
      <c r="K34" s="73">
        <v>0</v>
      </c>
      <c r="L34" s="73">
        <v>0</v>
      </c>
      <c r="M34" s="83"/>
      <c r="N34" s="66">
        <f t="shared" si="4"/>
        <v>6.524</v>
      </c>
      <c r="O34" s="59"/>
      <c r="P34" s="70">
        <v>332070.48600000003</v>
      </c>
      <c r="Q34" s="70" t="s">
        <v>87</v>
      </c>
      <c r="R34" s="59"/>
      <c r="S34" s="70">
        <v>332070.48600000003</v>
      </c>
      <c r="T34" s="59"/>
      <c r="U34" s="70" t="s">
        <v>87</v>
      </c>
      <c r="V34" s="70" t="s">
        <v>87</v>
      </c>
      <c r="W34" s="59"/>
      <c r="X34" s="46">
        <f t="shared" si="5"/>
        <v>332070.48600000003</v>
      </c>
    </row>
    <row r="35" spans="2:24" s="31" customFormat="1" ht="16.5" customHeight="1" x14ac:dyDescent="0.35">
      <c r="B35" s="49" t="s">
        <v>31</v>
      </c>
      <c r="C35" s="30"/>
      <c r="D35" s="66" t="s">
        <v>64</v>
      </c>
      <c r="E35" s="66"/>
      <c r="F35" s="73">
        <v>3.5959980000000002</v>
      </c>
      <c r="G35" s="73">
        <v>5.853002</v>
      </c>
      <c r="H35" s="83"/>
      <c r="I35" s="73">
        <v>9.4489999999999998</v>
      </c>
      <c r="J35" s="83"/>
      <c r="K35" s="73">
        <v>0</v>
      </c>
      <c r="L35" s="73">
        <v>0</v>
      </c>
      <c r="M35" s="83"/>
      <c r="N35" s="66">
        <f t="shared" si="4"/>
        <v>9.4489999999999998</v>
      </c>
      <c r="O35" s="59"/>
      <c r="P35" s="70">
        <v>281365.065</v>
      </c>
      <c r="Q35" s="70">
        <v>242985.81000000003</v>
      </c>
      <c r="R35" s="59"/>
      <c r="S35" s="70">
        <v>524350.875</v>
      </c>
      <c r="T35" s="59"/>
      <c r="U35" s="70" t="s">
        <v>87</v>
      </c>
      <c r="V35" s="70" t="s">
        <v>87</v>
      </c>
      <c r="W35" s="59"/>
      <c r="X35" s="46">
        <f t="shared" si="5"/>
        <v>524350.875</v>
      </c>
    </row>
    <row r="36" spans="2:24" s="31" customFormat="1" ht="16.5" customHeight="1" x14ac:dyDescent="0.35">
      <c r="B36" s="49" t="s">
        <v>32</v>
      </c>
      <c r="C36" s="30"/>
      <c r="D36" s="66" t="s">
        <v>64</v>
      </c>
      <c r="E36" s="66"/>
      <c r="F36" s="73">
        <v>9.9425017499999999</v>
      </c>
      <c r="G36" s="73">
        <v>2.5684982500000002</v>
      </c>
      <c r="H36" s="83"/>
      <c r="I36" s="73">
        <v>12.510999999999999</v>
      </c>
      <c r="J36" s="83"/>
      <c r="K36" s="73">
        <v>0</v>
      </c>
      <c r="L36" s="73">
        <v>0</v>
      </c>
      <c r="M36" s="83"/>
      <c r="N36" s="66">
        <f t="shared" si="4"/>
        <v>12.510999999999999</v>
      </c>
      <c r="O36" s="59"/>
      <c r="P36" s="70">
        <v>882336.26</v>
      </c>
      <c r="Q36" s="70">
        <v>236198.50699999998</v>
      </c>
      <c r="R36" s="59"/>
      <c r="S36" s="70">
        <v>1118534.767</v>
      </c>
      <c r="T36" s="59"/>
      <c r="U36" s="70" t="s">
        <v>87</v>
      </c>
      <c r="V36" s="70" t="s">
        <v>87</v>
      </c>
      <c r="W36" s="59"/>
      <c r="X36" s="46">
        <f t="shared" si="5"/>
        <v>1118534.767</v>
      </c>
    </row>
    <row r="37" spans="2:24" s="31" customFormat="1" ht="16.5" customHeight="1" x14ac:dyDescent="0.35">
      <c r="B37" s="49" t="s">
        <v>33</v>
      </c>
      <c r="C37" s="30"/>
      <c r="D37" s="66" t="s">
        <v>64</v>
      </c>
      <c r="E37" s="66"/>
      <c r="F37" s="73">
        <v>5.6064999999999996</v>
      </c>
      <c r="G37" s="73">
        <v>0</v>
      </c>
      <c r="H37" s="83"/>
      <c r="I37" s="73">
        <v>5.6064999999999996</v>
      </c>
      <c r="J37" s="83"/>
      <c r="K37" s="73">
        <v>0</v>
      </c>
      <c r="L37" s="73">
        <v>0</v>
      </c>
      <c r="M37" s="83"/>
      <c r="N37" s="66">
        <f t="shared" si="4"/>
        <v>5.6064999999999996</v>
      </c>
      <c r="O37" s="59"/>
      <c r="P37" s="70">
        <v>93921.716</v>
      </c>
      <c r="Q37" s="70" t="s">
        <v>87</v>
      </c>
      <c r="R37" s="59"/>
      <c r="S37" s="70">
        <v>93921.716</v>
      </c>
      <c r="T37" s="59"/>
      <c r="U37" s="70" t="s">
        <v>87</v>
      </c>
      <c r="V37" s="70">
        <v>60.76</v>
      </c>
      <c r="W37" s="59"/>
      <c r="X37" s="46">
        <f t="shared" si="5"/>
        <v>93982.475999999995</v>
      </c>
    </row>
    <row r="38" spans="2:24" s="31" customFormat="1" ht="16.5" customHeight="1" x14ac:dyDescent="0.35">
      <c r="B38" s="49" t="s">
        <v>34</v>
      </c>
      <c r="C38" s="30"/>
      <c r="D38" s="66" t="s">
        <v>64</v>
      </c>
      <c r="E38" s="66"/>
      <c r="F38" s="73">
        <v>15.444000000000001</v>
      </c>
      <c r="G38" s="73">
        <v>0</v>
      </c>
      <c r="H38" s="83"/>
      <c r="I38" s="73">
        <v>15.444000000000001</v>
      </c>
      <c r="J38" s="83"/>
      <c r="K38" s="73">
        <v>0</v>
      </c>
      <c r="L38" s="73">
        <v>0</v>
      </c>
      <c r="M38" s="83"/>
      <c r="N38" s="66">
        <f t="shared" si="4"/>
        <v>15.444000000000001</v>
      </c>
      <c r="O38" s="59"/>
      <c r="P38" s="70">
        <v>1429967.3669999999</v>
      </c>
      <c r="Q38" s="70" t="s">
        <v>87</v>
      </c>
      <c r="R38" s="59"/>
      <c r="S38" s="70">
        <v>1429967.3669999999</v>
      </c>
      <c r="T38" s="59"/>
      <c r="U38" s="70" t="s">
        <v>87</v>
      </c>
      <c r="V38" s="70" t="s">
        <v>87</v>
      </c>
      <c r="W38" s="59"/>
      <c r="X38" s="46">
        <f t="shared" si="5"/>
        <v>1429967.3669999999</v>
      </c>
    </row>
    <row r="39" spans="2:24" s="31" customFormat="1" ht="16.5" customHeight="1" x14ac:dyDescent="0.35">
      <c r="B39" s="49" t="s">
        <v>57</v>
      </c>
      <c r="C39" s="30"/>
      <c r="D39" s="66" t="s">
        <v>65</v>
      </c>
      <c r="E39" s="66"/>
      <c r="F39" s="66">
        <v>7.3970000000000002</v>
      </c>
      <c r="G39" s="66">
        <v>2.879</v>
      </c>
      <c r="H39" s="83"/>
      <c r="I39" s="66">
        <v>10.276</v>
      </c>
      <c r="J39" s="83"/>
      <c r="K39" s="66">
        <v>0</v>
      </c>
      <c r="L39" s="66">
        <v>0</v>
      </c>
      <c r="M39" s="83"/>
      <c r="N39" s="66">
        <f t="shared" si="4"/>
        <v>10.276</v>
      </c>
      <c r="O39" s="59"/>
      <c r="P39" s="46">
        <v>228358</v>
      </c>
      <c r="Q39" s="46">
        <v>48172</v>
      </c>
      <c r="R39" s="59"/>
      <c r="S39" s="46">
        <v>276530</v>
      </c>
      <c r="T39" s="59"/>
      <c r="U39" s="46" t="s">
        <v>87</v>
      </c>
      <c r="V39" s="46" t="s">
        <v>87</v>
      </c>
      <c r="W39" s="59"/>
      <c r="X39" s="46">
        <f t="shared" si="5"/>
        <v>276530</v>
      </c>
    </row>
    <row r="40" spans="2:24" s="31" customFormat="1" ht="16.5" customHeight="1" x14ac:dyDescent="0.35">
      <c r="B40" s="49" t="s">
        <v>35</v>
      </c>
      <c r="C40" s="30"/>
      <c r="D40" s="66" t="s">
        <v>64</v>
      </c>
      <c r="E40" s="66"/>
      <c r="F40" s="73">
        <v>7.0149976999999986</v>
      </c>
      <c r="G40" s="73">
        <v>0</v>
      </c>
      <c r="H40" s="83"/>
      <c r="I40" s="73">
        <v>7.0149976999999986</v>
      </c>
      <c r="J40" s="83"/>
      <c r="K40" s="73">
        <v>0</v>
      </c>
      <c r="L40" s="73">
        <v>6.5045023000000004</v>
      </c>
      <c r="M40" s="83"/>
      <c r="N40" s="66">
        <f t="shared" si="4"/>
        <v>13.519499999999999</v>
      </c>
      <c r="O40" s="59"/>
      <c r="P40" s="70">
        <v>287689.32000000007</v>
      </c>
      <c r="Q40" s="70" t="s">
        <v>87</v>
      </c>
      <c r="R40" s="59"/>
      <c r="S40" s="70">
        <v>287689.32000000007</v>
      </c>
      <c r="T40" s="59"/>
      <c r="U40" s="70" t="s">
        <v>87</v>
      </c>
      <c r="V40" s="70">
        <v>255454.86800000002</v>
      </c>
      <c r="W40" s="59"/>
      <c r="X40" s="46">
        <f t="shared" si="5"/>
        <v>543144.18800000008</v>
      </c>
    </row>
    <row r="41" spans="2:24" s="31" customFormat="1" ht="16.5" customHeight="1" x14ac:dyDescent="0.35">
      <c r="B41" s="49" t="s">
        <v>77</v>
      </c>
      <c r="C41" s="30"/>
      <c r="D41" s="66" t="s">
        <v>64</v>
      </c>
      <c r="E41" s="66"/>
      <c r="F41" s="73">
        <v>3.5449999999999999</v>
      </c>
      <c r="G41" s="73">
        <v>0</v>
      </c>
      <c r="H41" s="83"/>
      <c r="I41" s="73">
        <v>3.5449999999999999</v>
      </c>
      <c r="J41" s="83"/>
      <c r="K41" s="73">
        <v>0</v>
      </c>
      <c r="L41" s="73">
        <v>0</v>
      </c>
      <c r="M41" s="83"/>
      <c r="N41" s="66">
        <f t="shared" si="4"/>
        <v>3.5449999999999999</v>
      </c>
      <c r="O41" s="59"/>
      <c r="P41" s="70">
        <v>1155.105</v>
      </c>
      <c r="Q41" s="70" t="s">
        <v>87</v>
      </c>
      <c r="R41" s="59"/>
      <c r="S41" s="70">
        <v>1155.105</v>
      </c>
      <c r="T41" s="59"/>
      <c r="U41" s="70" t="s">
        <v>87</v>
      </c>
      <c r="V41" s="70" t="s">
        <v>87</v>
      </c>
      <c r="W41" s="59"/>
      <c r="X41" s="46">
        <f t="shared" si="5"/>
        <v>1155.105</v>
      </c>
    </row>
    <row r="42" spans="2:24" s="31" customFormat="1" ht="16.5" customHeight="1" x14ac:dyDescent="0.35">
      <c r="B42" s="49" t="s">
        <v>36</v>
      </c>
      <c r="C42" s="30"/>
      <c r="D42" s="66" t="s">
        <v>64</v>
      </c>
      <c r="E42" s="66"/>
      <c r="F42" s="73">
        <v>9.8642500000000002</v>
      </c>
      <c r="G42" s="73">
        <v>0</v>
      </c>
      <c r="H42" s="83"/>
      <c r="I42" s="73">
        <v>9.8642500000000002</v>
      </c>
      <c r="J42" s="83"/>
      <c r="K42" s="73">
        <v>0</v>
      </c>
      <c r="L42" s="73">
        <v>0</v>
      </c>
      <c r="M42" s="83"/>
      <c r="N42" s="66">
        <f t="shared" ref="N42:N49" si="6">SUM(I42,K42,L42)</f>
        <v>9.8642500000000002</v>
      </c>
      <c r="O42" s="59"/>
      <c r="P42" s="70">
        <v>158057.818</v>
      </c>
      <c r="Q42" s="70" t="s">
        <v>87</v>
      </c>
      <c r="R42" s="59"/>
      <c r="S42" s="70">
        <v>158057.818</v>
      </c>
      <c r="T42" s="59"/>
      <c r="U42" s="70" t="s">
        <v>87</v>
      </c>
      <c r="V42" s="70" t="s">
        <v>87</v>
      </c>
      <c r="W42" s="59"/>
      <c r="X42" s="46">
        <f t="shared" ref="X42:X49" si="7">SUM(S42,U42,V42)</f>
        <v>158057.818</v>
      </c>
    </row>
    <row r="43" spans="2:24" s="31" customFormat="1" ht="16.5" customHeight="1" x14ac:dyDescent="0.35">
      <c r="B43" s="49" t="s">
        <v>37</v>
      </c>
      <c r="C43" s="30"/>
      <c r="D43" s="66" t="s">
        <v>64</v>
      </c>
      <c r="E43" s="66"/>
      <c r="F43" s="73">
        <v>5.9355000000000002</v>
      </c>
      <c r="G43" s="73">
        <v>0</v>
      </c>
      <c r="H43" s="83"/>
      <c r="I43" s="73">
        <v>5.9355000000000002</v>
      </c>
      <c r="J43" s="83"/>
      <c r="K43" s="73">
        <v>0</v>
      </c>
      <c r="L43" s="73">
        <v>0</v>
      </c>
      <c r="M43" s="83"/>
      <c r="N43" s="66">
        <f t="shared" si="6"/>
        <v>5.9355000000000002</v>
      </c>
      <c r="O43" s="59"/>
      <c r="P43" s="70">
        <v>107127.28500000002</v>
      </c>
      <c r="Q43" s="70" t="s">
        <v>87</v>
      </c>
      <c r="R43" s="59"/>
      <c r="S43" s="70">
        <v>107127.28500000002</v>
      </c>
      <c r="T43" s="59"/>
      <c r="U43" s="70" t="s">
        <v>87</v>
      </c>
      <c r="V43" s="70" t="s">
        <v>87</v>
      </c>
      <c r="W43" s="59"/>
      <c r="X43" s="46">
        <f t="shared" si="7"/>
        <v>107127.28500000002</v>
      </c>
    </row>
    <row r="44" spans="2:24" s="31" customFormat="1" ht="16.5" customHeight="1" x14ac:dyDescent="0.35">
      <c r="B44" s="49" t="s">
        <v>38</v>
      </c>
      <c r="C44" s="30"/>
      <c r="D44" s="66" t="s">
        <v>64</v>
      </c>
      <c r="E44" s="66"/>
      <c r="F44" s="73">
        <v>3.2850000000000001</v>
      </c>
      <c r="G44" s="73">
        <v>0</v>
      </c>
      <c r="H44" s="83"/>
      <c r="I44" s="73">
        <v>3.2850000000000001</v>
      </c>
      <c r="J44" s="83"/>
      <c r="K44" s="73">
        <v>0</v>
      </c>
      <c r="L44" s="73">
        <v>0</v>
      </c>
      <c r="M44" s="83"/>
      <c r="N44" s="66">
        <f t="shared" si="6"/>
        <v>3.2850000000000001</v>
      </c>
      <c r="O44" s="59"/>
      <c r="P44" s="70">
        <v>161292.81400000004</v>
      </c>
      <c r="Q44" s="70" t="s">
        <v>87</v>
      </c>
      <c r="R44" s="59"/>
      <c r="S44" s="70">
        <v>161292.81400000004</v>
      </c>
      <c r="T44" s="59"/>
      <c r="U44" s="70" t="s">
        <v>87</v>
      </c>
      <c r="V44" s="70" t="s">
        <v>87</v>
      </c>
      <c r="W44" s="59"/>
      <c r="X44" s="46">
        <f t="shared" si="7"/>
        <v>161292.81400000004</v>
      </c>
    </row>
    <row r="45" spans="2:24" s="31" customFormat="1" ht="16.5" customHeight="1" x14ac:dyDescent="0.35">
      <c r="B45" s="49" t="s">
        <v>78</v>
      </c>
      <c r="C45" s="30"/>
      <c r="D45" s="66" t="s">
        <v>65</v>
      </c>
      <c r="E45" s="66"/>
      <c r="F45" s="66">
        <v>3.8239999999999998</v>
      </c>
      <c r="G45" s="66">
        <v>5.4329999999999998</v>
      </c>
      <c r="H45" s="83"/>
      <c r="I45" s="66">
        <v>9.2569999999999997</v>
      </c>
      <c r="J45" s="83"/>
      <c r="K45" s="66">
        <v>0</v>
      </c>
      <c r="L45" s="66">
        <v>0</v>
      </c>
      <c r="M45" s="83"/>
      <c r="N45" s="66">
        <f t="shared" si="6"/>
        <v>9.2569999999999997</v>
      </c>
      <c r="O45" s="59"/>
      <c r="P45" s="46">
        <v>210042</v>
      </c>
      <c r="Q45" s="46">
        <v>263556</v>
      </c>
      <c r="R45" s="59"/>
      <c r="S45" s="46">
        <v>473598</v>
      </c>
      <c r="T45" s="59"/>
      <c r="U45" s="46" t="s">
        <v>87</v>
      </c>
      <c r="V45" s="46" t="s">
        <v>87</v>
      </c>
      <c r="W45" s="59"/>
      <c r="X45" s="46">
        <f t="shared" si="7"/>
        <v>473598</v>
      </c>
    </row>
    <row r="46" spans="2:24" s="31" customFormat="1" ht="16.5" customHeight="1" x14ac:dyDescent="0.35">
      <c r="B46" s="49" t="s">
        <v>39</v>
      </c>
      <c r="C46" s="30"/>
      <c r="D46" s="66" t="s">
        <v>64</v>
      </c>
      <c r="E46" s="66"/>
      <c r="F46" s="73">
        <v>2.7190254500000002</v>
      </c>
      <c r="G46" s="73">
        <v>2.9599745500000001</v>
      </c>
      <c r="H46" s="83"/>
      <c r="I46" s="73">
        <v>5.6790000000000003</v>
      </c>
      <c r="J46" s="83"/>
      <c r="K46" s="73">
        <v>0</v>
      </c>
      <c r="L46" s="73">
        <v>0</v>
      </c>
      <c r="M46" s="83"/>
      <c r="N46" s="66">
        <f t="shared" si="6"/>
        <v>5.6790000000000003</v>
      </c>
      <c r="O46" s="59"/>
      <c r="P46" s="70">
        <v>97130.022999999986</v>
      </c>
      <c r="Q46" s="70">
        <v>100662.45599999999</v>
      </c>
      <c r="R46" s="59"/>
      <c r="S46" s="70">
        <v>197792.47899999999</v>
      </c>
      <c r="T46" s="59"/>
      <c r="U46" s="70" t="s">
        <v>87</v>
      </c>
      <c r="V46" s="70" t="s">
        <v>87</v>
      </c>
      <c r="W46" s="59"/>
      <c r="X46" s="46">
        <f t="shared" si="7"/>
        <v>197792.47899999999</v>
      </c>
    </row>
    <row r="47" spans="2:24" s="31" customFormat="1" ht="16.5" customHeight="1" x14ac:dyDescent="0.35">
      <c r="B47" s="49" t="s">
        <v>40</v>
      </c>
      <c r="C47" s="30"/>
      <c r="D47" s="66" t="s">
        <v>64</v>
      </c>
      <c r="E47" s="66"/>
      <c r="F47" s="73">
        <v>8.48</v>
      </c>
      <c r="G47" s="73">
        <v>0</v>
      </c>
      <c r="H47" s="83"/>
      <c r="I47" s="73">
        <v>8.48</v>
      </c>
      <c r="J47" s="83"/>
      <c r="K47" s="73">
        <v>0</v>
      </c>
      <c r="L47" s="73">
        <v>0</v>
      </c>
      <c r="M47" s="83"/>
      <c r="N47" s="66">
        <f t="shared" si="6"/>
        <v>8.48</v>
      </c>
      <c r="O47" s="59"/>
      <c r="P47" s="70">
        <v>881847.68599999999</v>
      </c>
      <c r="Q47" s="70" t="s">
        <v>87</v>
      </c>
      <c r="R47" s="59"/>
      <c r="S47" s="70">
        <v>881847.68599999999</v>
      </c>
      <c r="T47" s="59"/>
      <c r="U47" s="70" t="s">
        <v>87</v>
      </c>
      <c r="V47" s="70" t="s">
        <v>87</v>
      </c>
      <c r="W47" s="59"/>
      <c r="X47" s="46">
        <f t="shared" si="7"/>
        <v>881847.68599999999</v>
      </c>
    </row>
    <row r="48" spans="2:24" s="31" customFormat="1" ht="16.5" customHeight="1" x14ac:dyDescent="0.35">
      <c r="B48" s="49" t="s">
        <v>60</v>
      </c>
      <c r="C48" s="30"/>
      <c r="D48" s="70" t="s">
        <v>66</v>
      </c>
      <c r="E48" s="70"/>
      <c r="F48" s="73">
        <v>2.7369999999999997</v>
      </c>
      <c r="G48" s="73">
        <v>0</v>
      </c>
      <c r="H48" s="83"/>
      <c r="I48" s="73">
        <v>2.7369999999999997</v>
      </c>
      <c r="J48" s="83"/>
      <c r="K48" s="73">
        <v>5.65</v>
      </c>
      <c r="L48" s="73">
        <v>0</v>
      </c>
      <c r="M48" s="83"/>
      <c r="N48" s="73">
        <f t="shared" si="6"/>
        <v>8.3870000000000005</v>
      </c>
      <c r="O48" s="59"/>
      <c r="P48" s="70">
        <v>35734.272000000004</v>
      </c>
      <c r="Q48" s="70" t="s">
        <v>87</v>
      </c>
      <c r="R48" s="59"/>
      <c r="S48" s="70">
        <v>35734.272000000004</v>
      </c>
      <c r="T48" s="59"/>
      <c r="U48" s="70">
        <v>76446.976999999984</v>
      </c>
      <c r="V48" s="70" t="s">
        <v>87</v>
      </c>
      <c r="W48" s="59"/>
      <c r="X48" s="70">
        <f t="shared" si="7"/>
        <v>112181.24899999998</v>
      </c>
    </row>
    <row r="49" spans="2:24" s="31" customFormat="1" ht="22.5" customHeight="1" x14ac:dyDescent="0.35">
      <c r="B49" s="49" t="s">
        <v>61</v>
      </c>
      <c r="C49" s="30"/>
      <c r="D49" s="70" t="s">
        <v>66</v>
      </c>
      <c r="E49" s="70"/>
      <c r="F49" s="73">
        <v>2.5779999999999998</v>
      </c>
      <c r="G49" s="73">
        <v>0</v>
      </c>
      <c r="H49" s="83"/>
      <c r="I49" s="73">
        <v>2.5779999999999998</v>
      </c>
      <c r="J49" s="83"/>
      <c r="K49" s="73">
        <v>6.5727499999999992</v>
      </c>
      <c r="L49" s="73">
        <v>0</v>
      </c>
      <c r="M49" s="83"/>
      <c r="N49" s="73">
        <f t="shared" si="6"/>
        <v>9.1507499999999986</v>
      </c>
      <c r="O49" s="59"/>
      <c r="P49" s="70">
        <v>93581.4</v>
      </c>
      <c r="Q49" s="70" t="s">
        <v>87</v>
      </c>
      <c r="R49" s="59"/>
      <c r="S49" s="70">
        <v>93581.4</v>
      </c>
      <c r="T49" s="59"/>
      <c r="U49" s="70">
        <v>246724.26700000002</v>
      </c>
      <c r="V49" s="70" t="s">
        <v>87</v>
      </c>
      <c r="W49" s="59"/>
      <c r="X49" s="70">
        <f t="shared" si="7"/>
        <v>340305.66700000002</v>
      </c>
    </row>
    <row r="50" spans="2:24" s="55" customFormat="1" ht="16.5" customHeight="1" x14ac:dyDescent="0.35">
      <c r="B50" s="56" t="s">
        <v>44</v>
      </c>
      <c r="C50" s="57"/>
      <c r="D50" s="58"/>
      <c r="E50" s="58"/>
      <c r="F50" s="67">
        <f>IF(SUM(F51:F56)=0,"…",SUM((F51:F56)))</f>
        <v>34.368000000000002</v>
      </c>
      <c r="G50" s="67">
        <f>IF(SUM(G51:G56)=0,"…",SUM((G51:G56)))</f>
        <v>40.908000000000001</v>
      </c>
      <c r="H50" s="82"/>
      <c r="I50" s="67">
        <f>IF(SUM(I51:I56)=0,"…",SUM((I51:I56)))</f>
        <v>75.27600000000001</v>
      </c>
      <c r="J50" s="82"/>
      <c r="K50" s="67">
        <f>SUM(K51:K56)</f>
        <v>0</v>
      </c>
      <c r="L50" s="67">
        <f>SUM(L51:L56)</f>
        <v>0</v>
      </c>
      <c r="M50" s="82"/>
      <c r="N50" s="67">
        <f>SUM(N51:N56)</f>
        <v>75.27600000000001</v>
      </c>
      <c r="O50" s="60"/>
      <c r="P50" s="68">
        <f>IF(SUM(P51:P56)=0,"…",SUM((P51:P56)))</f>
        <v>7723.8849999999993</v>
      </c>
      <c r="Q50" s="68" t="str">
        <f>IF(SUM(Q51:Q56)=0,"…",SUM((Q51:Q56)))</f>
        <v>…</v>
      </c>
      <c r="R50" s="60"/>
      <c r="S50" s="68">
        <f>IF(SUM(S51:S56)=0,"…",SUM((S51:S56)))</f>
        <v>19965.884999999998</v>
      </c>
      <c r="T50" s="60"/>
      <c r="U50" s="68" t="str">
        <f>IF(SUM(U51:U56)=0,"…",SUM((U51:U56)))</f>
        <v>…</v>
      </c>
      <c r="V50" s="68" t="str">
        <f>IF(SUM(V51:V56)=0,"…",SUM((V51:V56)))</f>
        <v>…</v>
      </c>
      <c r="W50" s="60"/>
      <c r="X50" s="68">
        <f>IF(SUM(X51:X56)=0,"…",SUM((X51:X56)))</f>
        <v>19965.884999999998</v>
      </c>
    </row>
    <row r="51" spans="2:24" s="31" customFormat="1" ht="16.5" customHeight="1" x14ac:dyDescent="0.35">
      <c r="B51" s="49" t="s">
        <v>79</v>
      </c>
      <c r="C51" s="30"/>
      <c r="D51" s="66" t="s">
        <v>64</v>
      </c>
      <c r="E51" s="66"/>
      <c r="F51" s="73">
        <v>6.7275</v>
      </c>
      <c r="G51" s="73">
        <v>0</v>
      </c>
      <c r="H51" s="83"/>
      <c r="I51" s="73">
        <v>6.7275</v>
      </c>
      <c r="J51" s="83"/>
      <c r="K51" s="73">
        <v>0</v>
      </c>
      <c r="L51" s="73">
        <v>0</v>
      </c>
      <c r="M51" s="83"/>
      <c r="N51" s="66">
        <f t="shared" ref="N51:N56" si="8">SUM(I51,K51,L51)</f>
        <v>6.7275</v>
      </c>
      <c r="O51" s="59"/>
      <c r="P51" s="70">
        <v>2138.7849999999999</v>
      </c>
      <c r="Q51" s="70" t="s">
        <v>87</v>
      </c>
      <c r="R51" s="59"/>
      <c r="S51" s="70">
        <v>2138.7849999999999</v>
      </c>
      <c r="T51" s="59"/>
      <c r="U51" s="70" t="s">
        <v>87</v>
      </c>
      <c r="V51" s="70" t="s">
        <v>87</v>
      </c>
      <c r="W51" s="59"/>
      <c r="X51" s="46">
        <f t="shared" ref="X51:X56" si="9">SUM(S51,U51,V51)</f>
        <v>2138.7849999999999</v>
      </c>
    </row>
    <row r="52" spans="2:24" s="31" customFormat="1" ht="16.5" customHeight="1" x14ac:dyDescent="0.35">
      <c r="B52" s="49" t="s">
        <v>80</v>
      </c>
      <c r="C52" s="30"/>
      <c r="D52" s="66" t="s">
        <v>64</v>
      </c>
      <c r="E52" s="66"/>
      <c r="F52" s="73">
        <v>9.4474999999999998</v>
      </c>
      <c r="G52" s="73">
        <v>0</v>
      </c>
      <c r="H52" s="83"/>
      <c r="I52" s="73">
        <v>9.4474999999999998</v>
      </c>
      <c r="J52" s="83"/>
      <c r="K52" s="73">
        <v>0</v>
      </c>
      <c r="L52" s="73">
        <v>0</v>
      </c>
      <c r="M52" s="83"/>
      <c r="N52" s="66">
        <f t="shared" si="8"/>
        <v>9.4474999999999998</v>
      </c>
      <c r="O52" s="59"/>
      <c r="P52" s="70">
        <v>2830.7939999999999</v>
      </c>
      <c r="Q52" s="70" t="s">
        <v>87</v>
      </c>
      <c r="R52" s="59"/>
      <c r="S52" s="70">
        <v>2830.7939999999999</v>
      </c>
      <c r="T52" s="59"/>
      <c r="U52" s="70" t="s">
        <v>87</v>
      </c>
      <c r="V52" s="70" t="s">
        <v>87</v>
      </c>
      <c r="W52" s="59"/>
      <c r="X52" s="46">
        <f t="shared" si="9"/>
        <v>2830.7939999999999</v>
      </c>
    </row>
    <row r="53" spans="2:24" s="31" customFormat="1" ht="16.5" customHeight="1" x14ac:dyDescent="0.35">
      <c r="B53" s="49" t="s">
        <v>81</v>
      </c>
      <c r="C53" s="30"/>
      <c r="D53" s="66" t="s">
        <v>64</v>
      </c>
      <c r="E53" s="66"/>
      <c r="F53" s="73">
        <v>9.3930000000000007</v>
      </c>
      <c r="G53" s="73">
        <v>0</v>
      </c>
      <c r="H53" s="83"/>
      <c r="I53" s="73">
        <v>9.3930000000000007</v>
      </c>
      <c r="J53" s="83"/>
      <c r="K53" s="73">
        <v>0</v>
      </c>
      <c r="L53" s="73">
        <v>0</v>
      </c>
      <c r="M53" s="83"/>
      <c r="N53" s="66">
        <f t="shared" si="8"/>
        <v>9.3930000000000007</v>
      </c>
      <c r="O53" s="59"/>
      <c r="P53" s="70">
        <v>2754.3059999999996</v>
      </c>
      <c r="Q53" s="70" t="s">
        <v>87</v>
      </c>
      <c r="R53" s="59"/>
      <c r="S53" s="70">
        <v>2754.3059999999996</v>
      </c>
      <c r="T53" s="59"/>
      <c r="U53" s="70" t="s">
        <v>87</v>
      </c>
      <c r="V53" s="70" t="s">
        <v>87</v>
      </c>
      <c r="W53" s="59"/>
      <c r="X53" s="46">
        <f t="shared" si="9"/>
        <v>2754.3059999999996</v>
      </c>
    </row>
    <row r="54" spans="2:24" s="31" customFormat="1" ht="16.5" customHeight="1" x14ac:dyDescent="0.35">
      <c r="B54" s="49" t="s">
        <v>96</v>
      </c>
      <c r="C54" s="30"/>
      <c r="D54" s="66" t="s">
        <v>65</v>
      </c>
      <c r="E54" s="66"/>
      <c r="F54" s="73">
        <v>2.9</v>
      </c>
      <c r="G54" s="73">
        <v>6.03</v>
      </c>
      <c r="H54" s="83"/>
      <c r="I54" s="66">
        <v>8.93</v>
      </c>
      <c r="J54" s="83"/>
      <c r="K54" s="73">
        <v>0</v>
      </c>
      <c r="L54" s="73">
        <v>0</v>
      </c>
      <c r="M54" s="83"/>
      <c r="N54" s="66">
        <f t="shared" si="8"/>
        <v>8.93</v>
      </c>
      <c r="O54" s="59"/>
      <c r="P54" s="70" t="s">
        <v>87</v>
      </c>
      <c r="Q54" s="70" t="s">
        <v>87</v>
      </c>
      <c r="R54" s="59"/>
      <c r="S54" s="46">
        <v>2309</v>
      </c>
      <c r="T54" s="59"/>
      <c r="U54" s="70" t="s">
        <v>87</v>
      </c>
      <c r="V54" s="70" t="s">
        <v>87</v>
      </c>
      <c r="W54" s="59"/>
      <c r="X54" s="46">
        <f t="shared" si="9"/>
        <v>2309</v>
      </c>
    </row>
    <row r="55" spans="2:24" s="31" customFormat="1" ht="16.5" customHeight="1" x14ac:dyDescent="0.35">
      <c r="B55" s="49" t="s">
        <v>97</v>
      </c>
      <c r="C55" s="30"/>
      <c r="D55" s="66" t="s">
        <v>65</v>
      </c>
      <c r="E55" s="66"/>
      <c r="F55" s="73">
        <v>1.7</v>
      </c>
      <c r="G55" s="73">
        <v>22.869</v>
      </c>
      <c r="H55" s="83"/>
      <c r="I55" s="66">
        <v>24.568999999999999</v>
      </c>
      <c r="J55" s="83"/>
      <c r="K55" s="73">
        <v>0</v>
      </c>
      <c r="L55" s="73">
        <v>0</v>
      </c>
      <c r="M55" s="83"/>
      <c r="N55" s="66">
        <f t="shared" si="8"/>
        <v>24.568999999999999</v>
      </c>
      <c r="O55" s="59"/>
      <c r="P55" s="70" t="s">
        <v>87</v>
      </c>
      <c r="Q55" s="70" t="s">
        <v>87</v>
      </c>
      <c r="R55" s="59"/>
      <c r="S55" s="46">
        <v>5422</v>
      </c>
      <c r="T55" s="59"/>
      <c r="U55" s="70" t="s">
        <v>87</v>
      </c>
      <c r="V55" s="70" t="s">
        <v>87</v>
      </c>
      <c r="W55" s="59"/>
      <c r="X55" s="46">
        <f t="shared" si="9"/>
        <v>5422</v>
      </c>
    </row>
    <row r="56" spans="2:24" s="31" customFormat="1" ht="22.5" customHeight="1" x14ac:dyDescent="0.35">
      <c r="B56" s="49" t="s">
        <v>98</v>
      </c>
      <c r="C56" s="30"/>
      <c r="D56" s="66" t="s">
        <v>65</v>
      </c>
      <c r="E56" s="66"/>
      <c r="F56" s="73">
        <v>4.2</v>
      </c>
      <c r="G56" s="73">
        <v>12.009</v>
      </c>
      <c r="H56" s="83"/>
      <c r="I56" s="66">
        <v>16.209</v>
      </c>
      <c r="J56" s="83"/>
      <c r="K56" s="73">
        <v>0</v>
      </c>
      <c r="L56" s="73">
        <v>0</v>
      </c>
      <c r="M56" s="83"/>
      <c r="N56" s="66">
        <f t="shared" si="8"/>
        <v>16.209</v>
      </c>
      <c r="O56" s="59"/>
      <c r="P56" s="70" t="s">
        <v>87</v>
      </c>
      <c r="Q56" s="70" t="s">
        <v>87</v>
      </c>
      <c r="R56" s="59"/>
      <c r="S56" s="46">
        <v>4511</v>
      </c>
      <c r="T56" s="59"/>
      <c r="U56" s="70" t="s">
        <v>87</v>
      </c>
      <c r="V56" s="70" t="s">
        <v>87</v>
      </c>
      <c r="W56" s="59"/>
      <c r="X56" s="46">
        <f t="shared" si="9"/>
        <v>4511</v>
      </c>
    </row>
    <row r="57" spans="2:24" s="74" customFormat="1" ht="16.149999999999999" customHeight="1" x14ac:dyDescent="0.35">
      <c r="B57" s="56" t="s">
        <v>15</v>
      </c>
      <c r="C57" s="57"/>
      <c r="D57" s="58"/>
      <c r="E57" s="58"/>
      <c r="F57" s="67">
        <f>SUM(F12,F26,F31,F50)</f>
        <v>238.77774949999997</v>
      </c>
      <c r="G57" s="67">
        <f>SUM(G12,G26,G31,G50)</f>
        <v>128.67250404999999</v>
      </c>
      <c r="H57" s="82"/>
      <c r="I57" s="67">
        <f>SUM(I12,I26,I31,I50)</f>
        <v>375.02325354999999</v>
      </c>
      <c r="J57" s="82"/>
      <c r="K57" s="67">
        <f>SUM(K12,K26,K31,K50)</f>
        <v>14.893726999999998</v>
      </c>
      <c r="L57" s="67">
        <f>SUM(L12,L26,L31,L50)</f>
        <v>8.1735194500000006</v>
      </c>
      <c r="M57" s="82"/>
      <c r="N57" s="67">
        <f>SUM(N12,N26,N31,N50)</f>
        <v>398.09049999999996</v>
      </c>
      <c r="O57" s="60"/>
      <c r="P57" s="58">
        <f>SUM(P12,P26,P31,P50)</f>
        <v>12047094.408000002</v>
      </c>
      <c r="Q57" s="58">
        <f>SUM(Q12,Q26,Q31,Q50)</f>
        <v>4261324.3729999997</v>
      </c>
      <c r="R57" s="60"/>
      <c r="S57" s="58">
        <f>SUM(S12,S26,S31,S50)</f>
        <v>16717488.781000001</v>
      </c>
      <c r="T57" s="60"/>
      <c r="U57" s="58">
        <f>SUM(U12,U26,U31,U50)</f>
        <v>443762.53200000001</v>
      </c>
      <c r="V57" s="58">
        <f>SUM(V12,V26,V31,V50)</f>
        <v>364271.97000000003</v>
      </c>
      <c r="W57" s="60"/>
      <c r="X57" s="58">
        <f>SUM(X12,X26,X31,X50)</f>
        <v>17525523.283000004</v>
      </c>
    </row>
    <row r="58" spans="2:24" s="75" customFormat="1" ht="16.149999999999999" customHeight="1" x14ac:dyDescent="0.35">
      <c r="B58" s="49"/>
      <c r="C58" s="30"/>
      <c r="D58" s="30" t="s">
        <v>64</v>
      </c>
      <c r="E58" s="30"/>
      <c r="F58" s="66">
        <f>IF(SUM(SUMIFS(F$13:F$25,$D$13:$D$25,"Bvb"),SUMIFS(F$27:F$30,$D$27:$D$30,"Bvb"),SUMIFS(F$32:F$49,$D$32:$D$49,"Bvb"),SUMIFS(F$51:F$56,$D$51:$D$56,"Bvb"))=0,"…",SUM(SUMIFS(F$13:F$25,$D$13:$D$25,"Bvb"),SUMIFS(F$27:F$30,$D$27:$D$30,"Bvb"),SUMIFS(F$32:F$49,$D$32:$D$49,"Bvb"),SUMIFS(F$51:F$56,$D$51:$D$56,"Bvb")))</f>
        <v>188.38924950000003</v>
      </c>
      <c r="G58" s="66">
        <f>IF(SUM(SUMIFS(G$13:G$25,$D$13:$D$25,"Bvb"),SUMIFS(G$27:G$30,$D$27:$D$30,"Bvb"),SUMIFS(G$32:G$49,$D$32:$D$49,"Bvb"),SUMIFS(G$51:G$56,$D$51:$D$56,"Bvb"))=0,"…",SUM(SUMIFS(G$13:G$25,$D$13:$D$25,"Bvb"),SUMIFS(G$27:G$30,$D$27:$D$30,"Bvb"),SUMIFS(G$32:G$49,$D$32:$D$49,"Bvb"),SUMIFS(G$51:G$56,$D$51:$D$56,"Bvb")))</f>
        <v>28.604504050000003</v>
      </c>
      <c r="H58" s="83"/>
      <c r="I58" s="66">
        <f>IF(SUM(SUMIFS(I$13:I$25,$D$13:$D$25,"Bvb"),SUMIFS(I$27:I$30,$D$27:$D$30,"Bvb"),SUMIFS(I$32:I$49,$D$32:$D$49,"Bvb"),SUMIFS(I$51:I$56,$D$51:$D$56,"Bvb"))=0,"…",SUM(SUMIFS(I$13:I$25,$D$13:$D$25,"Bvb"),SUMIFS(I$27:I$30,$D$27:$D$30,"Bvb"),SUMIFS(I$32:I$49,$D$32:$D$49,"Bvb"),SUMIFS(I$51:I$56,$D$51:$D$56,"Bvb")))</f>
        <v>216.99375355000004</v>
      </c>
      <c r="J58" s="83"/>
      <c r="K58" s="66">
        <f>IF(SUM(SUMIFS(K$13:K$25,$D$13:$D$25,"Bvb"),SUMIFS(K$27:K$30,$D$27:$D$30,"Bvb"),SUMIFS(K$32:K$49,$D$32:$D$49,"Bvb"),SUMIFS(K$51:K$56,$D$51:$D$56,"Bvb"))=0,"…",SUM(SUMIFS(K$13:K$25,$D$13:$D$25,"Bvb"),SUMIFS(K$27:K$30,$D$27:$D$30,"Bvb"),SUMIFS(K$32:K$49,$D$32:$D$49,"Bvb"),SUMIFS(K$51:K$56,$D$51:$D$56,"Bvb")))</f>
        <v>2.6709769999999997</v>
      </c>
      <c r="L58" s="66">
        <f>IF(SUM(SUMIFS(L$13:L$25,$D$13:$D$25,"Bvb"),SUMIFS(L$27:L$30,$D$27:$D$30,"Bvb"),SUMIFS(L$32:L$49,$D$32:$D$49,"Bvb"),SUMIFS(L$51:L$56,$D$51:$D$56,"Bvb"))=0,"…",SUM(SUMIFS(L$13:L$25,$D$13:$D$25,"Bvb"),SUMIFS(L$27:L$30,$D$27:$D$30,"Bvb"),SUMIFS(L$32:L$49,$D$32:$D$49,"Bvb"),SUMIFS(L$51:L$56,$D$51:$D$56,"Bvb")))</f>
        <v>8.1735194500000006</v>
      </c>
      <c r="M58" s="83"/>
      <c r="N58" s="66">
        <f>SUM(SUMIFS(N$13:N$25,$D$13:$D$25,"Bvb"),SUMIFS(N$27:N$30,$D$27:$D$30,"Bvb"),SUMIFS(N$32:N$49,$D$32:$D$49,"Bvb"),SUMIFS(N$51:N$56,$D$51:$D$56,"Bvb"))</f>
        <v>227.83825000000004</v>
      </c>
      <c r="O58" s="59"/>
      <c r="P58" s="46">
        <f>IF(SUM(SUMIFS(P$13:P$25,$D$13:$D$25,"Bvb"),SUMIFS(P$27:P$30,$D$27:$D$30,"Bvb"),SUMIFS(P$32:P$49,$D$32:$D$49,"Bvb"),SUMIFS(P$51:P$56,$D$51:$D$56,"Bvb"))=0,"…",SUM(SUMIFS(P$13:P$25,$D$13:$D$25,"Bvb"),SUMIFS(P$27:P$30,$D$27:$D$30,"Bvb"),SUMIFS(P$32:P$49,$D$32:$D$49,"Bvb"),SUMIFS(P$51:P$56,$D$51:$D$56,"Bvb")))</f>
        <v>10340453.736000001</v>
      </c>
      <c r="Q58" s="46">
        <f>IF(SUM(SUMIFS(Q$13:Q$25,$D$13:$D$25,"Bvb"),SUMIFS(Q$27:Q$30,$D$27:$D$30,"Bvb"),SUMIFS(Q$32:Q$49,$D$32:$D$49,"Bvb"),SUMIFS(Q$51:Q$56,$D$51:$D$56,"Bvb"))=0,"…",SUM(SUMIFS(Q$13:Q$25,$D$13:$D$25,"Bvb"),SUMIFS(Q$27:Q$30,$D$27:$D$30,"Bvb"),SUMIFS(Q$32:Q$49,$D$32:$D$49,"Bvb"),SUMIFS(Q$51:Q$56,$D$51:$D$56,"Bvb")))</f>
        <v>1649382.3730000001</v>
      </c>
      <c r="R58" s="59"/>
      <c r="S58" s="46">
        <f>IF(SUM(SUMIFS(S$13:S$25,$D$13:$D$25,"Bvb"),SUMIFS(S$27:S$30,$D$27:$D$30,"Bvb"),SUMIFS(S$32:S$49,$D$32:$D$49,"Bvb"),SUMIFS(S$51:S$56,$D$51:$D$56,"Bvb"))=0,"…",SUM(SUMIFS(S$13:S$25,$D$13:$D$25,"Bvb"),SUMIFS(S$27:S$30,$D$27:$D$30,"Bvb"),SUMIFS(S$32:S$49,$D$32:$D$49,"Bvb"),SUMIFS(S$51:S$56,$D$51:$D$56,"Bvb")))</f>
        <v>11989836.108999999</v>
      </c>
      <c r="T58" s="59"/>
      <c r="U58" s="46">
        <f>IF(SUM(SUMIFS(U$13:U$25,$D$13:$D$25,"Bvb"),SUMIFS(U$27:U$30,$D$27:$D$30,"Bvb"),SUMIFS(U$32:U$49,$D$32:$D$49,"Bvb"),SUMIFS(U$51:U$56,$D$51:$D$56,"Bvb"))=0,"…",SUM(SUMIFS(U$13:U$25,$D$13:$D$25,"Bvb"),SUMIFS(U$27:U$30,$D$27:$D$30,"Bvb"),SUMIFS(U$32:U$49,$D$32:$D$49,"Bvb"),SUMIFS(U$51:U$56,$D$51:$D$56,"Bvb")))</f>
        <v>120591.288</v>
      </c>
      <c r="V58" s="46">
        <f>IF(SUM(SUMIFS(V$13:V$25,$D$13:$D$25,"Bvb"),SUMIFS(V$27:V$30,$D$27:$D$30,"Bvb"),SUMIFS(V$32:V$49,$D$32:$D$49,"Bvb"),SUMIFS(V$51:V$56,$D$51:$D$56,"Bvb"))=0,"…",SUM(SUMIFS(V$13:V$25,$D$13:$D$25,"Bvb"),SUMIFS(V$27:V$30,$D$27:$D$30,"Bvb"),SUMIFS(V$32:V$49,$D$32:$D$49,"Bvb"),SUMIFS(V$51:V$56,$D$51:$D$56,"Bvb")))</f>
        <v>364271.97000000003</v>
      </c>
      <c r="W58" s="59"/>
      <c r="X58" s="46">
        <f>IF(SUM(SUMIFS(X$13:X$25,$D$13:$D$25,"Bvb"),SUMIFS(X$27:X$30,$D$27:$D$30,"Bvb"),SUMIFS(X$32:X$49,$D$32:$D$49,"Bvb"),SUMIFS(X$51:X$56,$D$51:$D$56,"Bvb"))=0,"…",SUM(SUMIFS(X$13:X$25,$D$13:$D$25,"Bvb"),SUMIFS(X$27:X$30,$D$27:$D$30,"Bvb"),SUMIFS(X$32:X$49,$D$32:$D$49,"Bvb"),SUMIFS(X$51:X$56,$D$51:$D$56,"Bvb")))</f>
        <v>12474699.367000001</v>
      </c>
    </row>
    <row r="59" spans="2:24" s="31" customFormat="1" ht="22.5" customHeight="1" x14ac:dyDescent="0.35">
      <c r="B59" s="79"/>
      <c r="C59" s="52"/>
      <c r="D59" s="52" t="s">
        <v>65</v>
      </c>
      <c r="E59" s="52"/>
      <c r="F59" s="77">
        <f>IF(SUM(SUMIFS(F$13:F$25,$D$13:$D$25,"BLT"),SUMIFS(F$27:F$30,$D$27:$D$30,"BLT"),SUMIFS(F$32:F$49,$D$32:$D$49,"BLT"),SUMIFS(F$51:F$56,$D$51:$D$56,"BLT"))=0,"…",SUM(SUMIFS(F$13:F$25,$D$13:$D$25,"BLT"),SUMIFS(F$27:F$30,$D$27:$D$30,"BLT"),SUMIFS(F$32:F$49,$D$32:$D$49,"BLT"),SUMIFS(F$51:F$56,$D$51:$D$56,"BLT")))</f>
        <v>45.07350000000001</v>
      </c>
      <c r="G59" s="77">
        <f>IF(SUM(SUMIFS(G$13:G$25,$D$13:$D$25,"BLT"),SUMIFS(G$27:G$30,$D$27:$D$30,"BLT"),SUMIFS(G$32:G$49,$D$32:$D$49,"BLT"),SUMIFS(G$51:G$56,$D$51:$D$56,"BLT"))=0,"…",SUM(SUMIFS(G$13:G$25,$D$13:$D$25,"BLT"),SUMIFS(G$27:G$30,$D$27:$D$30,"BLT"),SUMIFS(G$32:G$49,$D$32:$D$49,"BLT"),SUMIFS(G$51:G$56,$D$51:$D$56,"BLT")))</f>
        <v>100.068</v>
      </c>
      <c r="H59" s="84"/>
      <c r="I59" s="77">
        <f>IF(SUM(SUMIFS(I$13:I$25,$D$13:$D$25,"BLT"),SUMIFS(I$27:I$30,$D$27:$D$30,"BLT"),SUMIFS(I$32:I$49,$D$32:$D$49,"BLT"),SUMIFS(I$51:I$56,$D$51:$D$56,"BLT"))=0,"…",SUM(SUMIFS(I$13:I$25,$D$13:$D$25,"BLT"),SUMIFS(I$27:I$30,$D$27:$D$30,"BLT"),SUMIFS(I$32:I$49,$D$32:$D$49,"BLT"),SUMIFS(I$51:I$56,$D$51:$D$56,"BLT")))</f>
        <v>152.71449999999999</v>
      </c>
      <c r="J59" s="84"/>
      <c r="K59" s="77">
        <f>IF(SUM(SUMIFS(K$13:K$25,$D$13:$D$25,"BLT"),SUMIFS(K$27:K$30,$D$27:$D$30,"BLT"),SUMIFS(K$32:K$49,$D$32:$D$49,"BLT"),SUMIFS(K$51:K$56,$D$51:$D$56,"BLT"))=0,0,SUM(SUMIFS(K$13:K$25,$D$13:$D$25,"BLT"),SUMIFS(K$27:K$30,$D$27:$D$30,"BLT"),SUMIFS(K$32:K$49,$D$32:$D$49,"BLT"),SUMIFS(K$51:K$56,$D$51:$D$56,"BLT")))</f>
        <v>0</v>
      </c>
      <c r="L59" s="77">
        <f>IF(SUM(SUMIFS(L$13:L$25,$D$13:$D$25,"BLT"),SUMIFS(L$27:L$30,$D$27:$D$30,"BLT"),SUMIFS(L$32:L$49,$D$32:$D$49,"BLT"),SUMIFS(L$51:L$56,$D$51:$D$56,"BLT"))=0,0,SUM(SUMIFS(L$13:L$25,$D$13:$D$25,"BLT"),SUMIFS(L$27:L$30,$D$27:$D$30,"BLT"),SUMIFS(L$32:L$49,$D$32:$D$49,"BLT"),SUMIFS(L$51:L$56,$D$51:$D$56,"BLT")))</f>
        <v>0</v>
      </c>
      <c r="M59" s="84"/>
      <c r="N59" s="77">
        <f>SUM(SUMIFS(N$13:N$25,$D$13:$D$25,"BLT"),SUMIFS(N$27:N$30,$D$27:$D$30,"BLT"),SUMIFS(N$32:N$49,$D$32:$D$49,"BLT"),SUMIFS(N$51:N$56,$D$51:$D$56,"BLT"))</f>
        <v>152.71449999999999</v>
      </c>
      <c r="O59" s="78"/>
      <c r="P59" s="76">
        <f>IF(SUM(SUMIFS(P$13:P$25,$D$13:$D$25,"BLT"),SUMIFS(P$27:P$30,$D$27:$D$30,"BLT"),SUMIFS(P$32:P$49,$D$32:$D$49,"BLT"),SUMIFS(P$51:P$56,$D$51:$D$56,"BLT"))=0,"…",SUM(SUMIFS(P$13:P$25,$D$13:$D$25,"BLT"),SUMIFS(P$27:P$30,$D$27:$D$30,"BLT"),SUMIFS(P$32:P$49,$D$32:$D$49,"BLT"),SUMIFS(P$51:P$56,$D$51:$D$56,"BLT")))</f>
        <v>1577325</v>
      </c>
      <c r="Q59" s="76">
        <f>IF(SUM(SUMIFS(Q$13:Q$25,$D$13:$D$25,"BLT"),SUMIFS(Q$27:Q$30,$D$27:$D$30,"BLT"),SUMIFS(Q$32:Q$49,$D$32:$D$49,"BLT"),SUMIFS(Q$51:Q$56,$D$51:$D$56,"BLT"))=0,"…",SUM(SUMIFS(Q$13:Q$25,$D$13:$D$25,"BLT"),SUMIFS(Q$27:Q$30,$D$27:$D$30,"BLT"),SUMIFS(Q$32:Q$49,$D$32:$D$49,"BLT"),SUMIFS(Q$51:Q$56,$D$51:$D$56,"BLT")))</f>
        <v>2611942</v>
      </c>
      <c r="R59" s="78"/>
      <c r="S59" s="76">
        <f>IF(SUM(SUMIFS(S$13:S$25,$D$13:$D$25,"BLT"),SUMIFS(S$27:S$30,$D$27:$D$30,"BLT"),SUMIFS(S$32:S$49,$D$32:$D$49,"BLT"),SUMIFS(S$51:S$56,$D$51:$D$56,"BLT"))=0,"…",SUM(SUMIFS(S$13:S$25,$D$13:$D$25,"BLT"),SUMIFS(S$27:S$30,$D$27:$D$30,"BLT"),SUMIFS(S$32:S$49,$D$32:$D$49,"BLT"),SUMIFS(S$51:S$56,$D$51:$D$56,"BLT")))</f>
        <v>4598337</v>
      </c>
      <c r="T59" s="78"/>
      <c r="U59" s="76" t="str">
        <f>IF(SUM(SUMIFS(U$13:U$25,$D$13:$D$25,"BLT"),SUMIFS(U$27:U$30,$D$27:$D$30,"BLT"),SUMIFS(U$32:U$49,$D$32:$D$49,"BLT"),SUMIFS(U$51:U$56,$D$51:$D$56,"BLT"))=0,"…",SUM(SUMIFS(U$13:U$25,$D$13:$D$25,"BLT"),SUMIFS(U$27:U$30,$D$27:$D$30,"BLT"),SUMIFS(U$32:U$49,$D$32:$D$49,"BLT"),SUMIFS(U$51:U$56,$D$51:$D$56,"BLT")))</f>
        <v>…</v>
      </c>
      <c r="V59" s="76" t="str">
        <f>IF(SUM(SUMIFS(V$13:V$25,$D$13:$D$25,"BLT"),SUMIFS(V$27:V$30,$D$27:$D$30,"BLT"),SUMIFS(V$32:V$49,$D$32:$D$49,"BLT"),SUMIFS(V$51:V$56,$D$51:$D$56,"BLT"))=0,"…",SUM(SUMIFS(V$13:V$25,$D$13:$D$25,"BLT"),SUMIFS(V$27:V$30,$D$27:$D$30,"BLT"),SUMIFS(V$32:V$49,$D$32:$D$49,"BLT"),SUMIFS(V$51:V$56,$D$51:$D$56,"BLT")))</f>
        <v>…</v>
      </c>
      <c r="W59" s="78"/>
      <c r="X59" s="76">
        <f>IF(SUM(SUMIFS(X$13:X$25,$D$13:$D$25,"BLT"),SUMIFS(X$27:X$30,$D$27:$D$30,"BLT"),SUMIFS(X$32:X$49,$D$32:$D$49,"BLT"),SUMIFS(X$51:X$56,$D$51:$D$56,"BLT"))=0,"…",SUM(SUMIFS(X$13:X$25,$D$13:$D$25,"BLT"),SUMIFS(X$27:X$30,$D$27:$D$30,"BLT"),SUMIFS(X$32:X$49,$D$32:$D$49,"BLT"),SUMIFS(X$51:X$56,$D$51:$D$56,"BLT")))</f>
        <v>4598337</v>
      </c>
    </row>
    <row r="60" spans="2:24" ht="6.75" customHeight="1" x14ac:dyDescent="0.25">
      <c r="B60" s="61"/>
      <c r="C60" s="61"/>
      <c r="D60" s="62"/>
      <c r="E60" s="62"/>
      <c r="F60" s="61"/>
      <c r="G60" s="61"/>
      <c r="H60" s="61"/>
      <c r="I60" s="61"/>
      <c r="J60" s="61"/>
      <c r="K60" s="61"/>
      <c r="L60" s="61"/>
      <c r="M60" s="61"/>
      <c r="N60" s="62"/>
    </row>
    <row r="61" spans="2:24" s="31" customFormat="1" ht="25.5" customHeight="1" x14ac:dyDescent="0.35">
      <c r="B61" s="101" t="s">
        <v>95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</row>
    <row r="62" spans="2:24" ht="6.75" customHeight="1" thickBot="1" x14ac:dyDescent="0.3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</row>
  </sheetData>
  <mergeCells count="6">
    <mergeCell ref="B61:X61"/>
    <mergeCell ref="B1:X1"/>
    <mergeCell ref="B2:X2"/>
    <mergeCell ref="F8:N8"/>
    <mergeCell ref="P8:X8"/>
    <mergeCell ref="D5:X5"/>
  </mergeCells>
  <conditionalFormatting sqref="D51:D54 K46:L49 I48:I49 F48:G49 U46:V49 S48:S49 P48:Q49 D32:D48 N32:N49 X32:X49">
    <cfRule type="expression" dxfId="302" priority="388">
      <formula>ISBLANK(D32)</formula>
    </cfRule>
  </conditionalFormatting>
  <conditionalFormatting sqref="D49 D13:D25">
    <cfRule type="expression" dxfId="301" priority="390">
      <formula>ISBLANK(D13)</formula>
    </cfRule>
  </conditionalFormatting>
  <conditionalFormatting sqref="D27:D29">
    <cfRule type="expression" dxfId="300" priority="389">
      <formula>ISBLANK(D27)</formula>
    </cfRule>
  </conditionalFormatting>
  <conditionalFormatting sqref="D30">
    <cfRule type="expression" dxfId="299" priority="387">
      <formula>ISBLANK(D30)</formula>
    </cfRule>
  </conditionalFormatting>
  <conditionalFormatting sqref="D55:D56">
    <cfRule type="expression" dxfId="298" priority="386">
      <formula>ISBLANK(D55)</formula>
    </cfRule>
  </conditionalFormatting>
  <conditionalFormatting sqref="N51:N52 N27:N30 N13:N25 F39:G39 F45:G45">
    <cfRule type="expression" dxfId="297" priority="174">
      <formula>ISBLANK(F13)</formula>
    </cfRule>
  </conditionalFormatting>
  <conditionalFormatting sqref="F13:G25 F32:G38 I13:I25">
    <cfRule type="expression" dxfId="296" priority="173">
      <formula>ISBLANK(F13)</formula>
    </cfRule>
  </conditionalFormatting>
  <conditionalFormatting sqref="F28:G29">
    <cfRule type="expression" dxfId="295" priority="172">
      <formula>ISBLANK(F28)</formula>
    </cfRule>
  </conditionalFormatting>
  <conditionalFormatting sqref="N53:N56">
    <cfRule type="expression" dxfId="294" priority="171">
      <formula>ISBLANK(N53)</formula>
    </cfRule>
  </conditionalFormatting>
  <conditionalFormatting sqref="F54:G56">
    <cfRule type="expression" dxfId="293" priority="170">
      <formula>ISBLANK(F54)</formula>
    </cfRule>
  </conditionalFormatting>
  <conditionalFormatting sqref="F27:G27">
    <cfRule type="expression" dxfId="292" priority="168">
      <formula>ISBLANK(F27)</formula>
    </cfRule>
  </conditionalFormatting>
  <conditionalFormatting sqref="F30:G30">
    <cfRule type="expression" dxfId="291" priority="167">
      <formula>ISBLANK(F30)</formula>
    </cfRule>
  </conditionalFormatting>
  <conditionalFormatting sqref="F40:G41">
    <cfRule type="expression" dxfId="290" priority="166">
      <formula>ISBLANK(F40)</formula>
    </cfRule>
  </conditionalFormatting>
  <conditionalFormatting sqref="F51:G53 F46:G47 F42:G44">
    <cfRule type="expression" dxfId="289" priority="165">
      <formula>ISBLANK(F42)</formula>
    </cfRule>
  </conditionalFormatting>
  <conditionalFormatting sqref="K39:L39 K45:L45">
    <cfRule type="expression" dxfId="288" priority="163">
      <formula>ISBLANK(K39)</formula>
    </cfRule>
  </conditionalFormatting>
  <conditionalFormatting sqref="K13:L25 K32:L38">
    <cfRule type="expression" dxfId="287" priority="162">
      <formula>ISBLANK(K13)</formula>
    </cfRule>
  </conditionalFormatting>
  <conditionalFormatting sqref="K28:L29">
    <cfRule type="expression" dxfId="286" priority="161">
      <formula>ISBLANK(K28)</formula>
    </cfRule>
  </conditionalFormatting>
  <conditionalFormatting sqref="K12:L12">
    <cfRule type="expression" dxfId="285" priority="160">
      <formula>ISBLANK(K12)</formula>
    </cfRule>
  </conditionalFormatting>
  <conditionalFormatting sqref="K26:L26">
    <cfRule type="expression" dxfId="284" priority="159">
      <formula>ISBLANK(K26)</formula>
    </cfRule>
  </conditionalFormatting>
  <conditionalFormatting sqref="K54:L56">
    <cfRule type="expression" dxfId="283" priority="158">
      <formula>ISBLANK(K54)</formula>
    </cfRule>
  </conditionalFormatting>
  <conditionalFormatting sqref="K31:L31">
    <cfRule type="expression" dxfId="282" priority="157">
      <formula>ISBLANK(K31)</formula>
    </cfRule>
  </conditionalFormatting>
  <conditionalFormatting sqref="K27:L27">
    <cfRule type="expression" dxfId="281" priority="156">
      <formula>ISBLANK(K27)</formula>
    </cfRule>
  </conditionalFormatting>
  <conditionalFormatting sqref="K30:L30">
    <cfRule type="expression" dxfId="280" priority="155">
      <formula>ISBLANK(K30)</formula>
    </cfRule>
  </conditionalFormatting>
  <conditionalFormatting sqref="K40:L41">
    <cfRule type="expression" dxfId="279" priority="154">
      <formula>ISBLANK(K40)</formula>
    </cfRule>
  </conditionalFormatting>
  <conditionalFormatting sqref="K51:L53 K42:L44">
    <cfRule type="expression" dxfId="278" priority="153">
      <formula>ISBLANK(K42)</formula>
    </cfRule>
  </conditionalFormatting>
  <conditionalFormatting sqref="K50:L50">
    <cfRule type="expression" dxfId="277" priority="151">
      <formula>ISBLANK(K50)</formula>
    </cfRule>
  </conditionalFormatting>
  <conditionalFormatting sqref="I27">
    <cfRule type="expression" dxfId="276" priority="150">
      <formula>ISBLANK(I27)</formula>
    </cfRule>
  </conditionalFormatting>
  <conditionalFormatting sqref="I30">
    <cfRule type="expression" dxfId="275" priority="149">
      <formula>ISBLANK(I30)</formula>
    </cfRule>
  </conditionalFormatting>
  <conditionalFormatting sqref="I32">
    <cfRule type="expression" dxfId="274" priority="148">
      <formula>ISBLANK(I32)</formula>
    </cfRule>
  </conditionalFormatting>
  <conditionalFormatting sqref="I33">
    <cfRule type="expression" dxfId="273" priority="147">
      <formula>ISBLANK(I33)</formula>
    </cfRule>
  </conditionalFormatting>
  <conditionalFormatting sqref="I34">
    <cfRule type="expression" dxfId="272" priority="146">
      <formula>ISBLANK(I34)</formula>
    </cfRule>
  </conditionalFormatting>
  <conditionalFormatting sqref="I35">
    <cfRule type="expression" dxfId="271" priority="145">
      <formula>ISBLANK(I35)</formula>
    </cfRule>
  </conditionalFormatting>
  <conditionalFormatting sqref="I36">
    <cfRule type="expression" dxfId="270" priority="144">
      <formula>ISBLANK(I36)</formula>
    </cfRule>
  </conditionalFormatting>
  <conditionalFormatting sqref="I37">
    <cfRule type="expression" dxfId="269" priority="143">
      <formula>ISBLANK(I37)</formula>
    </cfRule>
  </conditionalFormatting>
  <conditionalFormatting sqref="I38">
    <cfRule type="expression" dxfId="268" priority="142">
      <formula>ISBLANK(I38)</formula>
    </cfRule>
  </conditionalFormatting>
  <conditionalFormatting sqref="I40">
    <cfRule type="expression" dxfId="267" priority="141">
      <formula>ISBLANK(I40)</formula>
    </cfRule>
  </conditionalFormatting>
  <conditionalFormatting sqref="I41">
    <cfRule type="expression" dxfId="266" priority="140">
      <formula>ISBLANK(I41)</formula>
    </cfRule>
  </conditionalFormatting>
  <conditionalFormatting sqref="I42">
    <cfRule type="expression" dxfId="265" priority="138">
      <formula>ISBLANK(I42)</formula>
    </cfRule>
  </conditionalFormatting>
  <conditionalFormatting sqref="I43">
    <cfRule type="expression" dxfId="264" priority="137">
      <formula>ISBLANK(I43)</formula>
    </cfRule>
  </conditionalFormatting>
  <conditionalFormatting sqref="I44">
    <cfRule type="expression" dxfId="263" priority="136">
      <formula>ISBLANK(I44)</formula>
    </cfRule>
  </conditionalFormatting>
  <conditionalFormatting sqref="I46">
    <cfRule type="expression" dxfId="262" priority="135">
      <formula>ISBLANK(I46)</formula>
    </cfRule>
  </conditionalFormatting>
  <conditionalFormatting sqref="I47">
    <cfRule type="expression" dxfId="261" priority="134">
      <formula>ISBLANK(I47)</formula>
    </cfRule>
  </conditionalFormatting>
  <conditionalFormatting sqref="I51">
    <cfRule type="expression" dxfId="260" priority="133">
      <formula>ISBLANK(I51)</formula>
    </cfRule>
  </conditionalFormatting>
  <conditionalFormatting sqref="I52">
    <cfRule type="expression" dxfId="259" priority="132">
      <formula>ISBLANK(I52)</formula>
    </cfRule>
  </conditionalFormatting>
  <conditionalFormatting sqref="I53">
    <cfRule type="expression" dxfId="258" priority="131">
      <formula>ISBLANK(I53)</formula>
    </cfRule>
  </conditionalFormatting>
  <conditionalFormatting sqref="I28">
    <cfRule type="expression" dxfId="257" priority="127">
      <formula>ISBLANK(I28)</formula>
    </cfRule>
  </conditionalFormatting>
  <conditionalFormatting sqref="I29">
    <cfRule type="expression" dxfId="256" priority="126">
      <formula>ISBLANK(I29)</formula>
    </cfRule>
  </conditionalFormatting>
  <conditionalFormatting sqref="I39">
    <cfRule type="expression" dxfId="255" priority="125">
      <formula>ISBLANK(I39)</formula>
    </cfRule>
  </conditionalFormatting>
  <conditionalFormatting sqref="I45">
    <cfRule type="expression" dxfId="254" priority="124">
      <formula>ISBLANK(I45)</formula>
    </cfRule>
  </conditionalFormatting>
  <conditionalFormatting sqref="I54">
    <cfRule type="expression" dxfId="253" priority="123">
      <formula>ISBLANK(I54)</formula>
    </cfRule>
  </conditionalFormatting>
  <conditionalFormatting sqref="I55">
    <cfRule type="expression" dxfId="252" priority="122">
      <formula>ISBLANK(I55)</formula>
    </cfRule>
  </conditionalFormatting>
  <conditionalFormatting sqref="I56">
    <cfRule type="expression" dxfId="251" priority="121">
      <formula>ISBLANK(I56)</formula>
    </cfRule>
  </conditionalFormatting>
  <conditionalFormatting sqref="I26">
    <cfRule type="expression" dxfId="250" priority="120">
      <formula>ISBLANK(I26)</formula>
    </cfRule>
  </conditionalFormatting>
  <conditionalFormatting sqref="G26">
    <cfRule type="expression" dxfId="249" priority="119">
      <formula>ISBLANK(G26)</formula>
    </cfRule>
  </conditionalFormatting>
  <conditionalFormatting sqref="F26">
    <cfRule type="expression" dxfId="248" priority="118">
      <formula>ISBLANK(F26)</formula>
    </cfRule>
  </conditionalFormatting>
  <conditionalFormatting sqref="N26">
    <cfRule type="expression" dxfId="247" priority="117">
      <formula>ISBLANK(N26)</formula>
    </cfRule>
  </conditionalFormatting>
  <conditionalFormatting sqref="F12">
    <cfRule type="expression" dxfId="246" priority="116">
      <formula>ISBLANK(F12)</formula>
    </cfRule>
  </conditionalFormatting>
  <conditionalFormatting sqref="G12">
    <cfRule type="expression" dxfId="245" priority="115">
      <formula>ISBLANK(G12)</formula>
    </cfRule>
  </conditionalFormatting>
  <conditionalFormatting sqref="I12">
    <cfRule type="expression" dxfId="244" priority="114">
      <formula>ISBLANK(I12)</formula>
    </cfRule>
  </conditionalFormatting>
  <conditionalFormatting sqref="N12">
    <cfRule type="expression" dxfId="243" priority="113">
      <formula>ISBLANK(N12)</formula>
    </cfRule>
  </conditionalFormatting>
  <conditionalFormatting sqref="F50">
    <cfRule type="expression" dxfId="242" priority="108">
      <formula>ISBLANK(F50)</formula>
    </cfRule>
  </conditionalFormatting>
  <conditionalFormatting sqref="I50">
    <cfRule type="expression" dxfId="241" priority="106">
      <formula>ISBLANK(I50)</formula>
    </cfRule>
  </conditionalFormatting>
  <conditionalFormatting sqref="G50">
    <cfRule type="expression" dxfId="240" priority="107">
      <formula>ISBLANK(G50)</formula>
    </cfRule>
  </conditionalFormatting>
  <conditionalFormatting sqref="N50">
    <cfRule type="expression" dxfId="239" priority="105">
      <formula>ISBLANK(N50)</formula>
    </cfRule>
  </conditionalFormatting>
  <conditionalFormatting sqref="K57:L57">
    <cfRule type="expression" dxfId="238" priority="104">
      <formula>ISBLANK(K57)</formula>
    </cfRule>
  </conditionalFormatting>
  <conditionalFormatting sqref="F57">
    <cfRule type="expression" dxfId="237" priority="103">
      <formula>ISBLANK(F57)</formula>
    </cfRule>
  </conditionalFormatting>
  <conditionalFormatting sqref="G57">
    <cfRule type="expression" dxfId="236" priority="102">
      <formula>ISBLANK(G57)</formula>
    </cfRule>
  </conditionalFormatting>
  <conditionalFormatting sqref="I57">
    <cfRule type="expression" dxfId="235" priority="101">
      <formula>ISBLANK(I57)</formula>
    </cfRule>
  </conditionalFormatting>
  <conditionalFormatting sqref="N57">
    <cfRule type="expression" dxfId="234" priority="100">
      <formula>ISBLANK(N57)</formula>
    </cfRule>
  </conditionalFormatting>
  <conditionalFormatting sqref="K58:L58">
    <cfRule type="expression" dxfId="233" priority="99">
      <formula>ISBLANK(K58)</formula>
    </cfRule>
  </conditionalFormatting>
  <conditionalFormatting sqref="F58">
    <cfRule type="expression" dxfId="232" priority="98">
      <formula>ISBLANK(F58)</formula>
    </cfRule>
  </conditionalFormatting>
  <conditionalFormatting sqref="G58">
    <cfRule type="expression" dxfId="231" priority="97">
      <formula>ISBLANK(G58)</formula>
    </cfRule>
  </conditionalFormatting>
  <conditionalFormatting sqref="I58">
    <cfRule type="expression" dxfId="230" priority="96">
      <formula>ISBLANK(I58)</formula>
    </cfRule>
  </conditionalFormatting>
  <conditionalFormatting sqref="N58">
    <cfRule type="expression" dxfId="229" priority="95">
      <formula>ISBLANK(N58)</formula>
    </cfRule>
  </conditionalFormatting>
  <conditionalFormatting sqref="F59:G59">
    <cfRule type="expression" dxfId="228" priority="94">
      <formula>ISBLANK(F59)</formula>
    </cfRule>
  </conditionalFormatting>
  <conditionalFormatting sqref="I59">
    <cfRule type="expression" dxfId="227" priority="93">
      <formula>ISBLANK(I59)</formula>
    </cfRule>
  </conditionalFormatting>
  <conditionalFormatting sqref="N59">
    <cfRule type="expression" dxfId="226" priority="92">
      <formula>ISBLANK(N59)</formula>
    </cfRule>
  </conditionalFormatting>
  <conditionalFormatting sqref="K59:L59">
    <cfRule type="expression" dxfId="225" priority="91">
      <formula>ISBLANK(K59)</formula>
    </cfRule>
  </conditionalFormatting>
  <conditionalFormatting sqref="X51:X52 X27:X30 X13:X25 P39:Q39 P45:Q45">
    <cfRule type="expression" dxfId="224" priority="90">
      <formula>ISBLANK(P13)</formula>
    </cfRule>
  </conditionalFormatting>
  <conditionalFormatting sqref="P13:Q25 P32:Q38 S13:S25">
    <cfRule type="expression" dxfId="223" priority="89">
      <formula>ISBLANK(P13)</formula>
    </cfRule>
  </conditionalFormatting>
  <conditionalFormatting sqref="P28:Q29">
    <cfRule type="expression" dxfId="222" priority="88">
      <formula>ISBLANK(P28)</formula>
    </cfRule>
  </conditionalFormatting>
  <conditionalFormatting sqref="X53:X56">
    <cfRule type="expression" dxfId="221" priority="87">
      <formula>ISBLANK(X53)</formula>
    </cfRule>
  </conditionalFormatting>
  <conditionalFormatting sqref="P54:Q56">
    <cfRule type="expression" dxfId="220" priority="86">
      <formula>ISBLANK(P54)</formula>
    </cfRule>
  </conditionalFormatting>
  <conditionalFormatting sqref="P27:Q27">
    <cfRule type="expression" dxfId="219" priority="84">
      <formula>ISBLANK(P27)</formula>
    </cfRule>
  </conditionalFormatting>
  <conditionalFormatting sqref="P30:Q30">
    <cfRule type="expression" dxfId="218" priority="83">
      <formula>ISBLANK(P30)</formula>
    </cfRule>
  </conditionalFormatting>
  <conditionalFormatting sqref="P40:Q41">
    <cfRule type="expression" dxfId="217" priority="82">
      <formula>ISBLANK(P40)</formula>
    </cfRule>
  </conditionalFormatting>
  <conditionalFormatting sqref="P51:Q53 P46:Q47 P42:Q44">
    <cfRule type="expression" dxfId="216" priority="81">
      <formula>ISBLANK(P42)</formula>
    </cfRule>
  </conditionalFormatting>
  <conditionalFormatting sqref="U39:V39 U45:V45">
    <cfRule type="expression" dxfId="215" priority="79">
      <formula>ISBLANK(U39)</formula>
    </cfRule>
  </conditionalFormatting>
  <conditionalFormatting sqref="U13:V25 U32:V38">
    <cfRule type="expression" dxfId="214" priority="78">
      <formula>ISBLANK(U13)</formula>
    </cfRule>
  </conditionalFormatting>
  <conditionalFormatting sqref="U28:V29">
    <cfRule type="expression" dxfId="213" priority="77">
      <formula>ISBLANK(U28)</formula>
    </cfRule>
  </conditionalFormatting>
  <conditionalFormatting sqref="U12:V12">
    <cfRule type="expression" dxfId="212" priority="76">
      <formula>ISBLANK(U12)</formula>
    </cfRule>
  </conditionalFormatting>
  <conditionalFormatting sqref="U26:V26">
    <cfRule type="expression" dxfId="211" priority="75">
      <formula>ISBLANK(U26)</formula>
    </cfRule>
  </conditionalFormatting>
  <conditionalFormatting sqref="U54:V56">
    <cfRule type="expression" dxfId="210" priority="74">
      <formula>ISBLANK(U54)</formula>
    </cfRule>
  </conditionalFormatting>
  <conditionalFormatting sqref="U31:V31">
    <cfRule type="expression" dxfId="209" priority="73">
      <formula>ISBLANK(U31)</formula>
    </cfRule>
  </conditionalFormatting>
  <conditionalFormatting sqref="U27:V27">
    <cfRule type="expression" dxfId="208" priority="72">
      <formula>ISBLANK(U27)</formula>
    </cfRule>
  </conditionalFormatting>
  <conditionalFormatting sqref="U30:V30">
    <cfRule type="expression" dxfId="207" priority="71">
      <formula>ISBLANK(U30)</formula>
    </cfRule>
  </conditionalFormatting>
  <conditionalFormatting sqref="U40:V41">
    <cfRule type="expression" dxfId="206" priority="70">
      <formula>ISBLANK(U40)</formula>
    </cfRule>
  </conditionalFormatting>
  <conditionalFormatting sqref="U51:V53 U42:V44">
    <cfRule type="expression" dxfId="205" priority="69">
      <formula>ISBLANK(U42)</formula>
    </cfRule>
  </conditionalFormatting>
  <conditionalFormatting sqref="U50:V50">
    <cfRule type="expression" dxfId="204" priority="67">
      <formula>ISBLANK(U50)</formula>
    </cfRule>
  </conditionalFormatting>
  <conditionalFormatting sqref="S27">
    <cfRule type="expression" dxfId="203" priority="66">
      <formula>ISBLANK(S27)</formula>
    </cfRule>
  </conditionalFormatting>
  <conditionalFormatting sqref="S30">
    <cfRule type="expression" dxfId="202" priority="65">
      <formula>ISBLANK(S30)</formula>
    </cfRule>
  </conditionalFormatting>
  <conditionalFormatting sqref="S32">
    <cfRule type="expression" dxfId="201" priority="64">
      <formula>ISBLANK(S32)</formula>
    </cfRule>
  </conditionalFormatting>
  <conditionalFormatting sqref="S33">
    <cfRule type="expression" dxfId="200" priority="63">
      <formula>ISBLANK(S33)</formula>
    </cfRule>
  </conditionalFormatting>
  <conditionalFormatting sqref="S34">
    <cfRule type="expression" dxfId="199" priority="62">
      <formula>ISBLANK(S34)</formula>
    </cfRule>
  </conditionalFormatting>
  <conditionalFormatting sqref="S35">
    <cfRule type="expression" dxfId="198" priority="61">
      <formula>ISBLANK(S35)</formula>
    </cfRule>
  </conditionalFormatting>
  <conditionalFormatting sqref="S36">
    <cfRule type="expression" dxfId="197" priority="60">
      <formula>ISBLANK(S36)</formula>
    </cfRule>
  </conditionalFormatting>
  <conditionalFormatting sqref="S37">
    <cfRule type="expression" dxfId="196" priority="59">
      <formula>ISBLANK(S37)</formula>
    </cfRule>
  </conditionalFormatting>
  <conditionalFormatting sqref="S38">
    <cfRule type="expression" dxfId="195" priority="58">
      <formula>ISBLANK(S38)</formula>
    </cfRule>
  </conditionalFormatting>
  <conditionalFormatting sqref="S40">
    <cfRule type="expression" dxfId="194" priority="57">
      <formula>ISBLANK(S40)</formula>
    </cfRule>
  </conditionalFormatting>
  <conditionalFormatting sqref="S41">
    <cfRule type="expression" dxfId="193" priority="56">
      <formula>ISBLANK(S41)</formula>
    </cfRule>
  </conditionalFormatting>
  <conditionalFormatting sqref="S42">
    <cfRule type="expression" dxfId="192" priority="54">
      <formula>ISBLANK(S42)</formula>
    </cfRule>
  </conditionalFormatting>
  <conditionalFormatting sqref="S43">
    <cfRule type="expression" dxfId="191" priority="53">
      <formula>ISBLANK(S43)</formula>
    </cfRule>
  </conditionalFormatting>
  <conditionalFormatting sqref="S44">
    <cfRule type="expression" dxfId="190" priority="52">
      <formula>ISBLANK(S44)</formula>
    </cfRule>
  </conditionalFormatting>
  <conditionalFormatting sqref="S46">
    <cfRule type="expression" dxfId="189" priority="51">
      <formula>ISBLANK(S46)</formula>
    </cfRule>
  </conditionalFormatting>
  <conditionalFormatting sqref="S47">
    <cfRule type="expression" dxfId="188" priority="50">
      <formula>ISBLANK(S47)</formula>
    </cfRule>
  </conditionalFormatting>
  <conditionalFormatting sqref="S51">
    <cfRule type="expression" dxfId="187" priority="49">
      <formula>ISBLANK(S51)</formula>
    </cfRule>
  </conditionalFormatting>
  <conditionalFormatting sqref="S52">
    <cfRule type="expression" dxfId="186" priority="48">
      <formula>ISBLANK(S52)</formula>
    </cfRule>
  </conditionalFormatting>
  <conditionalFormatting sqref="S53">
    <cfRule type="expression" dxfId="185" priority="47">
      <formula>ISBLANK(S53)</formula>
    </cfRule>
  </conditionalFormatting>
  <conditionalFormatting sqref="S28">
    <cfRule type="expression" dxfId="184" priority="43">
      <formula>ISBLANK(S28)</formula>
    </cfRule>
  </conditionalFormatting>
  <conditionalFormatting sqref="S29">
    <cfRule type="expression" dxfId="183" priority="42">
      <formula>ISBLANK(S29)</formula>
    </cfRule>
  </conditionalFormatting>
  <conditionalFormatting sqref="S39">
    <cfRule type="expression" dxfId="182" priority="41">
      <formula>ISBLANK(S39)</formula>
    </cfRule>
  </conditionalFormatting>
  <conditionalFormatting sqref="S45">
    <cfRule type="expression" dxfId="181" priority="40">
      <formula>ISBLANK(S45)</formula>
    </cfRule>
  </conditionalFormatting>
  <conditionalFormatting sqref="S54">
    <cfRule type="expression" dxfId="180" priority="39">
      <formula>ISBLANK(S54)</formula>
    </cfRule>
  </conditionalFormatting>
  <conditionalFormatting sqref="S55">
    <cfRule type="expression" dxfId="179" priority="38">
      <formula>ISBLANK(S55)</formula>
    </cfRule>
  </conditionalFormatting>
  <conditionalFormatting sqref="S56">
    <cfRule type="expression" dxfId="178" priority="37">
      <formula>ISBLANK(S56)</formula>
    </cfRule>
  </conditionalFormatting>
  <conditionalFormatting sqref="S26">
    <cfRule type="expression" dxfId="177" priority="36">
      <formula>ISBLANK(S26)</formula>
    </cfRule>
  </conditionalFormatting>
  <conditionalFormatting sqref="Q26">
    <cfRule type="expression" dxfId="176" priority="35">
      <formula>ISBLANK(Q26)</formula>
    </cfRule>
  </conditionalFormatting>
  <conditionalFormatting sqref="P26">
    <cfRule type="expression" dxfId="175" priority="34">
      <formula>ISBLANK(P26)</formula>
    </cfRule>
  </conditionalFormatting>
  <conditionalFormatting sqref="P12">
    <cfRule type="expression" dxfId="174" priority="32">
      <formula>ISBLANK(P12)</formula>
    </cfRule>
  </conditionalFormatting>
  <conditionalFormatting sqref="Q12">
    <cfRule type="expression" dxfId="173" priority="31">
      <formula>ISBLANK(Q12)</formula>
    </cfRule>
  </conditionalFormatting>
  <conditionalFormatting sqref="S12">
    <cfRule type="expression" dxfId="172" priority="30">
      <formula>ISBLANK(S12)</formula>
    </cfRule>
  </conditionalFormatting>
  <conditionalFormatting sqref="X12">
    <cfRule type="expression" dxfId="171" priority="29">
      <formula>ISBLANK(X12)</formula>
    </cfRule>
  </conditionalFormatting>
  <conditionalFormatting sqref="P31">
    <cfRule type="expression" dxfId="170" priority="28">
      <formula>ISBLANK(P31)</formula>
    </cfRule>
  </conditionalFormatting>
  <conditionalFormatting sqref="Q31">
    <cfRule type="expression" dxfId="169" priority="27">
      <formula>ISBLANK(Q31)</formula>
    </cfRule>
  </conditionalFormatting>
  <conditionalFormatting sqref="S31">
    <cfRule type="expression" dxfId="168" priority="26">
      <formula>ISBLANK(S31)</formula>
    </cfRule>
  </conditionalFormatting>
  <conditionalFormatting sqref="P50">
    <cfRule type="expression" dxfId="167" priority="24">
      <formula>ISBLANK(P50)</formula>
    </cfRule>
  </conditionalFormatting>
  <conditionalFormatting sqref="Q50">
    <cfRule type="expression" dxfId="166" priority="23">
      <formula>ISBLANK(Q50)</formula>
    </cfRule>
  </conditionalFormatting>
  <conditionalFormatting sqref="S50">
    <cfRule type="expression" dxfId="165" priority="22">
      <formula>ISBLANK(S50)</formula>
    </cfRule>
  </conditionalFormatting>
  <conditionalFormatting sqref="X50">
    <cfRule type="expression" dxfId="164" priority="21">
      <formula>ISBLANK(X50)</formula>
    </cfRule>
  </conditionalFormatting>
  <conditionalFormatting sqref="U57:V57">
    <cfRule type="expression" dxfId="163" priority="20">
      <formula>ISBLANK(U57)</formula>
    </cfRule>
  </conditionalFormatting>
  <conditionalFormatting sqref="P57">
    <cfRule type="expression" dxfId="162" priority="19">
      <formula>ISBLANK(P57)</formula>
    </cfRule>
  </conditionalFormatting>
  <conditionalFormatting sqref="Q57">
    <cfRule type="expression" dxfId="161" priority="18">
      <formula>ISBLANK(Q57)</formula>
    </cfRule>
  </conditionalFormatting>
  <conditionalFormatting sqref="S57">
    <cfRule type="expression" dxfId="160" priority="17">
      <formula>ISBLANK(S57)</formula>
    </cfRule>
  </conditionalFormatting>
  <conditionalFormatting sqref="X57">
    <cfRule type="expression" dxfId="159" priority="16">
      <formula>ISBLANK(X57)</formula>
    </cfRule>
  </conditionalFormatting>
  <conditionalFormatting sqref="U58:V58">
    <cfRule type="expression" dxfId="158" priority="15">
      <formula>ISBLANK(U58)</formula>
    </cfRule>
  </conditionalFormatting>
  <conditionalFormatting sqref="P58">
    <cfRule type="expression" dxfId="157" priority="14">
      <formula>ISBLANK(P58)</formula>
    </cfRule>
  </conditionalFormatting>
  <conditionalFormatting sqref="Q58">
    <cfRule type="expression" dxfId="156" priority="13">
      <formula>ISBLANK(Q58)</formula>
    </cfRule>
  </conditionalFormatting>
  <conditionalFormatting sqref="S58">
    <cfRule type="expression" dxfId="155" priority="12">
      <formula>ISBLANK(S58)</formula>
    </cfRule>
  </conditionalFormatting>
  <conditionalFormatting sqref="X58">
    <cfRule type="expression" dxfId="154" priority="11">
      <formula>ISBLANK(X58)</formula>
    </cfRule>
  </conditionalFormatting>
  <conditionalFormatting sqref="P59:Q59">
    <cfRule type="expression" dxfId="153" priority="10">
      <formula>ISBLANK(P59)</formula>
    </cfRule>
  </conditionalFormatting>
  <conditionalFormatting sqref="S59">
    <cfRule type="expression" dxfId="152" priority="9">
      <formula>ISBLANK(S59)</formula>
    </cfRule>
  </conditionalFormatting>
  <conditionalFormatting sqref="X59">
    <cfRule type="expression" dxfId="151" priority="8">
      <formula>ISBLANK(X59)</formula>
    </cfRule>
  </conditionalFormatting>
  <conditionalFormatting sqref="U59:V59">
    <cfRule type="expression" dxfId="150" priority="7">
      <formula>ISBLANK(U59)</formula>
    </cfRule>
  </conditionalFormatting>
  <conditionalFormatting sqref="I31">
    <cfRule type="expression" dxfId="149" priority="6">
      <formula>ISBLANK(I31)</formula>
    </cfRule>
  </conditionalFormatting>
  <conditionalFormatting sqref="G31">
    <cfRule type="expression" dxfId="148" priority="5">
      <formula>ISBLANK(G31)</formula>
    </cfRule>
  </conditionalFormatting>
  <conditionalFormatting sqref="F31">
    <cfRule type="expression" dxfId="147" priority="4">
      <formula>ISBLANK(F31)</formula>
    </cfRule>
  </conditionalFormatting>
  <conditionalFormatting sqref="N31">
    <cfRule type="expression" dxfId="146" priority="3">
      <formula>ISBLANK(N31)</formula>
    </cfRule>
  </conditionalFormatting>
  <conditionalFormatting sqref="X31">
    <cfRule type="expression" dxfId="145" priority="2">
      <formula>ISBLANK(X31)</formula>
    </cfRule>
  </conditionalFormatting>
  <conditionalFormatting sqref="X26">
    <cfRule type="expression" dxfId="144" priority="1">
      <formula>ISBLANK(X26)</formula>
    </cfRule>
  </conditionalFormatting>
  <dataValidations count="1">
    <dataValidation operator="lessThan" showInputMessage="1" showErrorMessage="1" error="Bitte nicht ändern!_x000a__x000a_                   Danke_x000a_           Irma Rodiqi" sqref="N1:W1 D1:E1 A1:C11 A61:B62 A63:XFD1048576 G9:G10 D10:F11 G11:N11 R9 L9:M9 H10:N10 H9 Q9:Q10 V9:W9 R10:X10 A60:X60 P6:X7 C62:XFD62 E6:N7 N3:X4 D3:D7 E3:E4 F1:M4 A12:N59 O6:O59 P10:P59 Y1:XFD61 Q11:X59"/>
  </dataValidations>
  <pageMargins left="0" right="0.59055118110236227" top="0" bottom="0.59055118110236227" header="0" footer="0.39370078740157483"/>
  <pageSetup paperSize="9" scale="46" orientation="portrait" horizontalDpi="4294967292" verticalDpi="4294967292" r:id="rId1"/>
  <headerFooter alignWithMargins="0"/>
  <ignoredErrors>
    <ignoredError sqref="N26 N31 N50 X50 X26:X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showGridLines="0" zoomScaleNormal="100" workbookViewId="0">
      <pane ySplit="10" topLeftCell="A11" activePane="bottomLeft" state="frozen"/>
      <selection activeCell="B5" sqref="B5"/>
      <selection pane="bottomLeft" activeCell="B5" sqref="B5"/>
    </sheetView>
  </sheetViews>
  <sheetFormatPr baseColWidth="10" defaultColWidth="10.81640625" defaultRowHeight="17.149999999999999" customHeight="1" x14ac:dyDescent="0.25"/>
  <cols>
    <col min="1" max="1" width="6.81640625" style="2" customWidth="1"/>
    <col min="2" max="2" width="14.453125" style="2" customWidth="1"/>
    <col min="3" max="3" width="1.453125" style="2" customWidth="1"/>
    <col min="4" max="4" width="11.453125" style="2" customWidth="1"/>
    <col min="5" max="5" width="2.81640625" style="2" customWidth="1"/>
    <col min="6" max="7" width="12.26953125" style="2" customWidth="1"/>
    <col min="8" max="8" width="2.81640625" style="2" customWidth="1"/>
    <col min="9" max="9" width="12.26953125" style="2" customWidth="1"/>
    <col min="10" max="10" width="2.81640625" style="2" customWidth="1"/>
    <col min="11" max="12" width="12.26953125" style="2" customWidth="1"/>
    <col min="13" max="13" width="2.81640625" style="2" customWidth="1"/>
    <col min="14" max="14" width="12.26953125" style="2" customWidth="1"/>
    <col min="15" max="15" width="2.81640625" style="2" customWidth="1"/>
    <col min="16" max="17" width="12.26953125" style="2" customWidth="1"/>
    <col min="18" max="18" width="2.81640625" style="2" customWidth="1"/>
    <col min="19" max="19" width="12.26953125" style="2" customWidth="1"/>
    <col min="20" max="20" width="2.81640625" style="2" customWidth="1"/>
    <col min="21" max="22" width="12.26953125" style="2" customWidth="1"/>
    <col min="23" max="23" width="2.81640625" style="2" customWidth="1"/>
    <col min="24" max="24" width="12.26953125" style="2" customWidth="1"/>
    <col min="25" max="16384" width="10.81640625" style="2"/>
  </cols>
  <sheetData>
    <row r="1" spans="1:24" ht="33" customHeight="1" x14ac:dyDescent="0.2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</row>
    <row r="2" spans="1:24" ht="16.5" customHeight="1" x14ac:dyDescent="0.3">
      <c r="B2" s="103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4" ht="6.75" customHeight="1" x14ac:dyDescent="0.25"/>
    <row r="5" spans="1:24" s="34" customFormat="1" ht="17.149999999999999" customHeight="1" x14ac:dyDescent="0.45">
      <c r="B5" s="4" t="s">
        <v>91</v>
      </c>
      <c r="C5" s="35"/>
      <c r="D5" s="104" t="s">
        <v>111</v>
      </c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</row>
    <row r="6" spans="1:24" s="36" customFormat="1" ht="2.25" customHeight="1" x14ac:dyDescent="0.35">
      <c r="A6" s="2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39"/>
    </row>
    <row r="7" spans="1:24" s="36" customFormat="1" ht="6.75" customHeight="1" x14ac:dyDescent="0.35"/>
    <row r="8" spans="1:24" s="32" customFormat="1" ht="17.149999999999999" customHeight="1" x14ac:dyDescent="0.35">
      <c r="A8" s="33"/>
      <c r="B8" s="38" t="s">
        <v>50</v>
      </c>
      <c r="D8" s="69" t="s">
        <v>62</v>
      </c>
      <c r="E8" s="69"/>
      <c r="F8" s="106" t="s">
        <v>88</v>
      </c>
      <c r="G8" s="107"/>
      <c r="H8" s="107"/>
      <c r="I8" s="107"/>
      <c r="J8" s="107"/>
      <c r="K8" s="107"/>
      <c r="L8" s="107"/>
      <c r="M8" s="107"/>
      <c r="N8" s="107"/>
      <c r="P8" s="106" t="s">
        <v>89</v>
      </c>
      <c r="Q8" s="107"/>
      <c r="R8" s="107"/>
      <c r="S8" s="107"/>
      <c r="T8" s="107"/>
      <c r="U8" s="107"/>
      <c r="V8" s="107"/>
      <c r="W8" s="107"/>
      <c r="X8" s="107"/>
    </row>
    <row r="9" spans="1:24" s="32" customFormat="1" ht="17.149999999999999" customHeight="1" x14ac:dyDescent="0.35">
      <c r="A9" s="33"/>
      <c r="B9" s="38" t="s">
        <v>51</v>
      </c>
      <c r="D9" s="53" t="s">
        <v>63</v>
      </c>
      <c r="E9" s="53"/>
      <c r="F9" s="65" t="s">
        <v>16</v>
      </c>
      <c r="G9" s="51" t="s">
        <v>16</v>
      </c>
      <c r="H9" s="51"/>
      <c r="I9" s="51" t="s">
        <v>45</v>
      </c>
      <c r="J9" s="51"/>
      <c r="K9" s="51" t="s">
        <v>13</v>
      </c>
      <c r="L9" s="51" t="s">
        <v>14</v>
      </c>
      <c r="M9" s="45"/>
      <c r="N9" s="53" t="s">
        <v>15</v>
      </c>
      <c r="P9" s="69" t="s">
        <v>16</v>
      </c>
      <c r="Q9" s="51" t="s">
        <v>16</v>
      </c>
      <c r="R9" s="51"/>
      <c r="S9" s="51" t="s">
        <v>45</v>
      </c>
      <c r="T9" s="51"/>
      <c r="U9" s="51" t="s">
        <v>13</v>
      </c>
      <c r="V9" s="51" t="s">
        <v>14</v>
      </c>
      <c r="W9" s="45"/>
      <c r="X9" s="53" t="s">
        <v>15</v>
      </c>
    </row>
    <row r="10" spans="1:24" s="32" customFormat="1" ht="17.149999999999999" customHeight="1" x14ac:dyDescent="0.25">
      <c r="A10" s="33"/>
      <c r="B10" s="41"/>
      <c r="C10" s="42"/>
      <c r="D10" s="42"/>
      <c r="E10" s="42"/>
      <c r="F10" s="64" t="s">
        <v>52</v>
      </c>
      <c r="G10" s="50" t="s">
        <v>17</v>
      </c>
      <c r="H10" s="52"/>
      <c r="I10" s="52" t="s">
        <v>46</v>
      </c>
      <c r="J10" s="48"/>
      <c r="K10" s="48"/>
      <c r="L10" s="47"/>
      <c r="M10" s="44"/>
      <c r="N10" s="85"/>
      <c r="O10" s="42"/>
      <c r="P10" s="64" t="s">
        <v>52</v>
      </c>
      <c r="Q10" s="50" t="s">
        <v>17</v>
      </c>
      <c r="R10" s="52"/>
      <c r="S10" s="52" t="s">
        <v>46</v>
      </c>
      <c r="T10" s="48"/>
      <c r="U10" s="48"/>
      <c r="V10" s="47"/>
      <c r="W10" s="44"/>
      <c r="X10" s="85"/>
    </row>
    <row r="11" spans="1:24" s="36" customFormat="1" ht="6.75" customHeight="1" x14ac:dyDescent="0.35">
      <c r="B11" s="3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9"/>
    </row>
    <row r="12" spans="1:24" s="55" customFormat="1" ht="16.5" customHeight="1" x14ac:dyDescent="0.35">
      <c r="B12" s="56" t="s">
        <v>18</v>
      </c>
      <c r="C12" s="57"/>
      <c r="D12" s="58"/>
      <c r="E12" s="58"/>
      <c r="F12" s="72" t="s">
        <v>53</v>
      </c>
      <c r="G12" s="72" t="s">
        <v>53</v>
      </c>
      <c r="H12" s="82"/>
      <c r="I12" s="72" t="s">
        <v>53</v>
      </c>
      <c r="J12" s="82"/>
      <c r="K12" s="72" t="s">
        <v>53</v>
      </c>
      <c r="L12" s="72" t="s">
        <v>53</v>
      </c>
      <c r="M12" s="82"/>
      <c r="N12" s="72">
        <f>IF(SUM(N13:N25)=0,"…",SUM(N13:N25))</f>
        <v>137.7723</v>
      </c>
      <c r="O12" s="60"/>
      <c r="P12" s="71" t="s">
        <v>53</v>
      </c>
      <c r="Q12" s="71" t="s">
        <v>53</v>
      </c>
      <c r="R12" s="60"/>
      <c r="S12" s="71" t="s">
        <v>53</v>
      </c>
      <c r="T12" s="60"/>
      <c r="U12" s="71" t="s">
        <v>53</v>
      </c>
      <c r="V12" s="71" t="s">
        <v>53</v>
      </c>
      <c r="W12" s="60"/>
      <c r="X12" s="71">
        <f>IF(SUM(X13:X25)=0,"…",SUM(X13:X25))</f>
        <v>10334376</v>
      </c>
    </row>
    <row r="13" spans="1:24" s="31" customFormat="1" ht="16.5" customHeight="1" x14ac:dyDescent="0.35">
      <c r="B13" s="49" t="s">
        <v>19</v>
      </c>
      <c r="C13" s="30"/>
      <c r="D13" s="66" t="s">
        <v>64</v>
      </c>
      <c r="E13" s="66"/>
      <c r="F13" s="73" t="s">
        <v>53</v>
      </c>
      <c r="G13" s="73" t="s">
        <v>53</v>
      </c>
      <c r="H13" s="83"/>
      <c r="I13" s="73" t="s">
        <v>53</v>
      </c>
      <c r="J13" s="83"/>
      <c r="K13" s="73" t="s">
        <v>53</v>
      </c>
      <c r="L13" s="73" t="s">
        <v>53</v>
      </c>
      <c r="M13" s="83"/>
      <c r="N13" s="66">
        <v>7.2714999999999996</v>
      </c>
      <c r="O13" s="59"/>
      <c r="P13" s="70" t="s">
        <v>53</v>
      </c>
      <c r="Q13" s="70" t="s">
        <v>53</v>
      </c>
      <c r="R13" s="59"/>
      <c r="S13" s="70" t="s">
        <v>53</v>
      </c>
      <c r="T13" s="59"/>
      <c r="U13" s="70" t="s">
        <v>53</v>
      </c>
      <c r="V13" s="70" t="s">
        <v>53</v>
      </c>
      <c r="W13" s="59"/>
      <c r="X13" s="46">
        <v>521000</v>
      </c>
    </row>
    <row r="14" spans="1:24" s="31" customFormat="1" ht="16.5" customHeight="1" x14ac:dyDescent="0.35">
      <c r="B14" s="49" t="s">
        <v>20</v>
      </c>
      <c r="C14" s="30"/>
      <c r="D14" s="66" t="s">
        <v>64</v>
      </c>
      <c r="E14" s="66"/>
      <c r="F14" s="73" t="s">
        <v>53</v>
      </c>
      <c r="G14" s="73" t="s">
        <v>53</v>
      </c>
      <c r="H14" s="83"/>
      <c r="I14" s="73" t="s">
        <v>53</v>
      </c>
      <c r="J14" s="83"/>
      <c r="K14" s="73" t="s">
        <v>53</v>
      </c>
      <c r="L14" s="73" t="s">
        <v>53</v>
      </c>
      <c r="M14" s="83"/>
      <c r="N14" s="66">
        <v>6.0090000000000003</v>
      </c>
      <c r="O14" s="59"/>
      <c r="P14" s="70" t="s">
        <v>53</v>
      </c>
      <c r="Q14" s="70" t="s">
        <v>53</v>
      </c>
      <c r="R14" s="59"/>
      <c r="S14" s="70" t="s">
        <v>53</v>
      </c>
      <c r="T14" s="59"/>
      <c r="U14" s="70" t="s">
        <v>53</v>
      </c>
      <c r="V14" s="70" t="s">
        <v>53</v>
      </c>
      <c r="W14" s="59"/>
      <c r="X14" s="46">
        <v>567000</v>
      </c>
    </row>
    <row r="15" spans="1:24" s="31" customFormat="1" ht="16.5" customHeight="1" x14ac:dyDescent="0.35">
      <c r="B15" s="49" t="s">
        <v>21</v>
      </c>
      <c r="C15" s="30"/>
      <c r="D15" s="66" t="s">
        <v>64</v>
      </c>
      <c r="E15" s="66"/>
      <c r="F15" s="73" t="s">
        <v>53</v>
      </c>
      <c r="G15" s="73" t="s">
        <v>53</v>
      </c>
      <c r="H15" s="83"/>
      <c r="I15" s="73" t="s">
        <v>53</v>
      </c>
      <c r="J15" s="83"/>
      <c r="K15" s="73" t="s">
        <v>53</v>
      </c>
      <c r="L15" s="73" t="s">
        <v>53</v>
      </c>
      <c r="M15" s="83"/>
      <c r="N15" s="66">
        <v>9.5809999999999995</v>
      </c>
      <c r="O15" s="59"/>
      <c r="P15" s="70" t="s">
        <v>53</v>
      </c>
      <c r="Q15" s="70" t="s">
        <v>53</v>
      </c>
      <c r="R15" s="59"/>
      <c r="S15" s="70" t="s">
        <v>53</v>
      </c>
      <c r="T15" s="59"/>
      <c r="U15" s="70" t="s">
        <v>53</v>
      </c>
      <c r="V15" s="70" t="s">
        <v>53</v>
      </c>
      <c r="W15" s="59"/>
      <c r="X15" s="46">
        <v>787000</v>
      </c>
    </row>
    <row r="16" spans="1:24" s="31" customFormat="1" ht="16.5" customHeight="1" x14ac:dyDescent="0.35">
      <c r="B16" s="49" t="s">
        <v>22</v>
      </c>
      <c r="C16" s="30"/>
      <c r="D16" s="66" t="s">
        <v>64</v>
      </c>
      <c r="E16" s="66"/>
      <c r="F16" s="73" t="s">
        <v>53</v>
      </c>
      <c r="G16" s="73" t="s">
        <v>53</v>
      </c>
      <c r="H16" s="83"/>
      <c r="I16" s="73" t="s">
        <v>53</v>
      </c>
      <c r="J16" s="83"/>
      <c r="K16" s="73" t="s">
        <v>53</v>
      </c>
      <c r="L16" s="73" t="s">
        <v>53</v>
      </c>
      <c r="M16" s="83"/>
      <c r="N16" s="66">
        <v>12.592000000000001</v>
      </c>
      <c r="O16" s="59"/>
      <c r="P16" s="70" t="s">
        <v>53</v>
      </c>
      <c r="Q16" s="70" t="s">
        <v>53</v>
      </c>
      <c r="R16" s="59"/>
      <c r="S16" s="70" t="s">
        <v>53</v>
      </c>
      <c r="T16" s="59"/>
      <c r="U16" s="70" t="s">
        <v>53</v>
      </c>
      <c r="V16" s="70" t="s">
        <v>53</v>
      </c>
      <c r="W16" s="59"/>
      <c r="X16" s="46">
        <v>1260000</v>
      </c>
    </row>
    <row r="17" spans="2:24" s="31" customFormat="1" ht="16.5" customHeight="1" x14ac:dyDescent="0.35">
      <c r="B17" s="49" t="s">
        <v>23</v>
      </c>
      <c r="C17" s="30"/>
      <c r="D17" s="66" t="s">
        <v>64</v>
      </c>
      <c r="E17" s="66"/>
      <c r="F17" s="73" t="s">
        <v>53</v>
      </c>
      <c r="G17" s="73" t="s">
        <v>53</v>
      </c>
      <c r="H17" s="83"/>
      <c r="I17" s="73" t="s">
        <v>53</v>
      </c>
      <c r="J17" s="83"/>
      <c r="K17" s="73" t="s">
        <v>53</v>
      </c>
      <c r="L17" s="73" t="s">
        <v>53</v>
      </c>
      <c r="M17" s="83"/>
      <c r="N17" s="66">
        <v>10.2105</v>
      </c>
      <c r="O17" s="59"/>
      <c r="P17" s="70" t="s">
        <v>53</v>
      </c>
      <c r="Q17" s="70" t="s">
        <v>53</v>
      </c>
      <c r="R17" s="59"/>
      <c r="S17" s="70" t="s">
        <v>53</v>
      </c>
      <c r="T17" s="59"/>
      <c r="U17" s="70" t="s">
        <v>53</v>
      </c>
      <c r="V17" s="70" t="s">
        <v>53</v>
      </c>
      <c r="W17" s="59"/>
      <c r="X17" s="46">
        <v>898000</v>
      </c>
    </row>
    <row r="18" spans="2:24" s="31" customFormat="1" ht="16.5" customHeight="1" x14ac:dyDescent="0.35">
      <c r="B18" s="49" t="s">
        <v>54</v>
      </c>
      <c r="C18" s="30"/>
      <c r="D18" s="66" t="s">
        <v>65</v>
      </c>
      <c r="E18" s="66"/>
      <c r="F18" s="66">
        <v>4.5250000000000004</v>
      </c>
      <c r="G18" s="66">
        <v>13.888</v>
      </c>
      <c r="H18" s="83"/>
      <c r="I18" s="66">
        <v>25.986000000000001</v>
      </c>
      <c r="J18" s="83"/>
      <c r="K18" s="73">
        <v>0</v>
      </c>
      <c r="L18" s="73">
        <v>0</v>
      </c>
      <c r="M18" s="83"/>
      <c r="N18" s="66">
        <v>25.986000000000001</v>
      </c>
      <c r="O18" s="59"/>
      <c r="P18" s="46">
        <v>449802</v>
      </c>
      <c r="Q18" s="46">
        <v>1349979</v>
      </c>
      <c r="R18" s="59"/>
      <c r="S18" s="46">
        <v>2196634</v>
      </c>
      <c r="T18" s="59"/>
      <c r="U18" s="70" t="s">
        <v>53</v>
      </c>
      <c r="V18" s="70" t="s">
        <v>53</v>
      </c>
      <c r="W18" s="59"/>
      <c r="X18" s="46">
        <v>2196634</v>
      </c>
    </row>
    <row r="19" spans="2:24" s="31" customFormat="1" ht="16.5" customHeight="1" x14ac:dyDescent="0.35">
      <c r="B19" s="49" t="s">
        <v>55</v>
      </c>
      <c r="C19" s="30"/>
      <c r="D19" s="66" t="s">
        <v>65</v>
      </c>
      <c r="E19" s="66"/>
      <c r="F19" s="66">
        <v>5.8810000000000002</v>
      </c>
      <c r="G19" s="66">
        <v>8.468</v>
      </c>
      <c r="H19" s="83"/>
      <c r="I19" s="66">
        <v>14.349</v>
      </c>
      <c r="J19" s="83"/>
      <c r="K19" s="73">
        <v>0</v>
      </c>
      <c r="L19" s="73">
        <v>0</v>
      </c>
      <c r="M19" s="83"/>
      <c r="N19" s="66">
        <v>14.349</v>
      </c>
      <c r="O19" s="59"/>
      <c r="P19" s="46">
        <v>630392</v>
      </c>
      <c r="Q19" s="46">
        <v>857675</v>
      </c>
      <c r="R19" s="59"/>
      <c r="S19" s="46">
        <v>1488067</v>
      </c>
      <c r="T19" s="59"/>
      <c r="U19" s="70" t="s">
        <v>53</v>
      </c>
      <c r="V19" s="70" t="s">
        <v>53</v>
      </c>
      <c r="W19" s="59"/>
      <c r="X19" s="46">
        <v>1488067</v>
      </c>
    </row>
    <row r="20" spans="2:24" s="31" customFormat="1" ht="16.5" customHeight="1" x14ac:dyDescent="0.35">
      <c r="B20" s="49" t="s">
        <v>99</v>
      </c>
      <c r="C20" s="30"/>
      <c r="D20" s="73" t="s">
        <v>65</v>
      </c>
      <c r="E20" s="73"/>
      <c r="F20" s="73">
        <v>5.8223000000000003</v>
      </c>
      <c r="G20" s="73">
        <v>6.5075000000000003</v>
      </c>
      <c r="H20" s="83"/>
      <c r="I20" s="73">
        <v>12.329800000000001</v>
      </c>
      <c r="J20" s="83"/>
      <c r="K20" s="73">
        <v>0</v>
      </c>
      <c r="L20" s="73">
        <v>0</v>
      </c>
      <c r="M20" s="83"/>
      <c r="N20" s="73">
        <v>12.329800000000001</v>
      </c>
      <c r="O20" s="59"/>
      <c r="P20" s="70" t="s">
        <v>87</v>
      </c>
      <c r="Q20" s="70" t="s">
        <v>87</v>
      </c>
      <c r="R20" s="59"/>
      <c r="S20" s="70" t="s">
        <v>87</v>
      </c>
      <c r="T20" s="59"/>
      <c r="U20" s="70" t="s">
        <v>53</v>
      </c>
      <c r="V20" s="70" t="s">
        <v>53</v>
      </c>
      <c r="W20" s="59"/>
      <c r="X20" s="70" t="s">
        <v>87</v>
      </c>
    </row>
    <row r="21" spans="2:24" s="31" customFormat="1" ht="16.5" customHeight="1" x14ac:dyDescent="0.35">
      <c r="B21" s="49" t="s">
        <v>24</v>
      </c>
      <c r="C21" s="30"/>
      <c r="D21" s="66" t="s">
        <v>64</v>
      </c>
      <c r="E21" s="66"/>
      <c r="F21" s="73" t="s">
        <v>53</v>
      </c>
      <c r="G21" s="73" t="s">
        <v>53</v>
      </c>
      <c r="H21" s="83"/>
      <c r="I21" s="73" t="s">
        <v>53</v>
      </c>
      <c r="J21" s="83"/>
      <c r="K21" s="73" t="s">
        <v>53</v>
      </c>
      <c r="L21" s="73" t="s">
        <v>53</v>
      </c>
      <c r="M21" s="83"/>
      <c r="N21" s="66">
        <v>12.811</v>
      </c>
      <c r="O21" s="59"/>
      <c r="P21" s="70" t="s">
        <v>53</v>
      </c>
      <c r="Q21" s="70" t="s">
        <v>53</v>
      </c>
      <c r="R21" s="59"/>
      <c r="S21" s="70" t="s">
        <v>53</v>
      </c>
      <c r="T21" s="59"/>
      <c r="U21" s="70" t="s">
        <v>53</v>
      </c>
      <c r="V21" s="70" t="s">
        <v>53</v>
      </c>
      <c r="W21" s="59"/>
      <c r="X21" s="46">
        <v>1235000</v>
      </c>
    </row>
    <row r="22" spans="2:24" s="31" customFormat="1" ht="16.5" customHeight="1" x14ac:dyDescent="0.35">
      <c r="B22" s="49" t="s">
        <v>25</v>
      </c>
      <c r="C22" s="30"/>
      <c r="D22" s="66" t="s">
        <v>64</v>
      </c>
      <c r="E22" s="66"/>
      <c r="F22" s="73" t="s">
        <v>53</v>
      </c>
      <c r="G22" s="73" t="s">
        <v>53</v>
      </c>
      <c r="H22" s="83"/>
      <c r="I22" s="73" t="s">
        <v>53</v>
      </c>
      <c r="J22" s="83"/>
      <c r="K22" s="73" t="s">
        <v>53</v>
      </c>
      <c r="L22" s="73" t="s">
        <v>53</v>
      </c>
      <c r="M22" s="83"/>
      <c r="N22" s="66">
        <v>5.3644999999999996</v>
      </c>
      <c r="O22" s="59"/>
      <c r="P22" s="70" t="s">
        <v>53</v>
      </c>
      <c r="Q22" s="70" t="s">
        <v>53</v>
      </c>
      <c r="R22" s="59"/>
      <c r="S22" s="70" t="s">
        <v>53</v>
      </c>
      <c r="T22" s="59"/>
      <c r="U22" s="70" t="s">
        <v>53</v>
      </c>
      <c r="V22" s="70" t="s">
        <v>53</v>
      </c>
      <c r="W22" s="59"/>
      <c r="X22" s="46">
        <v>490000</v>
      </c>
    </row>
    <row r="23" spans="2:24" s="31" customFormat="1" ht="16.5" customHeight="1" x14ac:dyDescent="0.35">
      <c r="B23" s="49" t="s">
        <v>26</v>
      </c>
      <c r="C23" s="30"/>
      <c r="D23" s="66" t="s">
        <v>64</v>
      </c>
      <c r="E23" s="66"/>
      <c r="F23" s="73" t="s">
        <v>53</v>
      </c>
      <c r="G23" s="73" t="s">
        <v>53</v>
      </c>
      <c r="H23" s="83"/>
      <c r="I23" s="73" t="s">
        <v>53</v>
      </c>
      <c r="J23" s="83"/>
      <c r="K23" s="73" t="s">
        <v>53</v>
      </c>
      <c r="L23" s="73" t="s">
        <v>53</v>
      </c>
      <c r="M23" s="83"/>
      <c r="N23" s="66">
        <v>5.484</v>
      </c>
      <c r="O23" s="59"/>
      <c r="P23" s="70" t="s">
        <v>53</v>
      </c>
      <c r="Q23" s="70" t="s">
        <v>53</v>
      </c>
      <c r="R23" s="59"/>
      <c r="S23" s="70" t="s">
        <v>53</v>
      </c>
      <c r="T23" s="59"/>
      <c r="U23" s="70" t="s">
        <v>53</v>
      </c>
      <c r="V23" s="70" t="s">
        <v>53</v>
      </c>
      <c r="W23" s="59"/>
      <c r="X23" s="46">
        <v>585000</v>
      </c>
    </row>
    <row r="24" spans="2:24" s="31" customFormat="1" ht="16.5" customHeight="1" x14ac:dyDescent="0.35">
      <c r="B24" s="49" t="s">
        <v>56</v>
      </c>
      <c r="C24" s="30"/>
      <c r="D24" s="66" t="s">
        <v>65</v>
      </c>
      <c r="E24" s="66"/>
      <c r="F24" s="66">
        <v>4.7140000000000004</v>
      </c>
      <c r="G24" s="66">
        <v>7.6189999999999998</v>
      </c>
      <c r="H24" s="83"/>
      <c r="I24" s="66">
        <v>12.333</v>
      </c>
      <c r="J24" s="83"/>
      <c r="K24" s="73">
        <v>0</v>
      </c>
      <c r="L24" s="73">
        <v>0</v>
      </c>
      <c r="M24" s="83"/>
      <c r="N24" s="66">
        <v>12.333</v>
      </c>
      <c r="O24" s="59"/>
      <c r="P24" s="46">
        <v>99593</v>
      </c>
      <c r="Q24" s="46">
        <v>173082</v>
      </c>
      <c r="R24" s="59"/>
      <c r="S24" s="46">
        <v>272675</v>
      </c>
      <c r="T24" s="59"/>
      <c r="U24" s="70" t="s">
        <v>53</v>
      </c>
      <c r="V24" s="70" t="s">
        <v>53</v>
      </c>
      <c r="W24" s="59"/>
      <c r="X24" s="46">
        <v>272675</v>
      </c>
    </row>
    <row r="25" spans="2:24" s="31" customFormat="1" ht="22.5" customHeight="1" x14ac:dyDescent="0.35">
      <c r="B25" s="49" t="s">
        <v>27</v>
      </c>
      <c r="C25" s="30"/>
      <c r="D25" s="66" t="s">
        <v>64</v>
      </c>
      <c r="E25" s="66"/>
      <c r="F25" s="73" t="s">
        <v>53</v>
      </c>
      <c r="G25" s="73" t="s">
        <v>53</v>
      </c>
      <c r="H25" s="83"/>
      <c r="I25" s="73" t="s">
        <v>53</v>
      </c>
      <c r="J25" s="83"/>
      <c r="K25" s="73" t="s">
        <v>53</v>
      </c>
      <c r="L25" s="73" t="s">
        <v>53</v>
      </c>
      <c r="M25" s="83"/>
      <c r="N25" s="66">
        <v>3.4510000000000001</v>
      </c>
      <c r="O25" s="59"/>
      <c r="P25" s="70" t="s">
        <v>53</v>
      </c>
      <c r="Q25" s="70" t="s">
        <v>53</v>
      </c>
      <c r="R25" s="59"/>
      <c r="S25" s="70" t="s">
        <v>53</v>
      </c>
      <c r="T25" s="59"/>
      <c r="U25" s="70" t="s">
        <v>53</v>
      </c>
      <c r="V25" s="70" t="s">
        <v>53</v>
      </c>
      <c r="W25" s="59"/>
      <c r="X25" s="46">
        <v>34000</v>
      </c>
    </row>
    <row r="26" spans="2:24" s="55" customFormat="1" ht="16.5" customHeight="1" x14ac:dyDescent="0.35">
      <c r="B26" s="56" t="s">
        <v>41</v>
      </c>
      <c r="C26" s="57"/>
      <c r="D26" s="58"/>
      <c r="E26" s="58"/>
      <c r="F26" s="72" t="s">
        <v>53</v>
      </c>
      <c r="G26" s="72" t="s">
        <v>53</v>
      </c>
      <c r="H26" s="82"/>
      <c r="I26" s="67" t="s">
        <v>53</v>
      </c>
      <c r="J26" s="82"/>
      <c r="K26" s="67" t="s">
        <v>53</v>
      </c>
      <c r="L26" s="67" t="s">
        <v>53</v>
      </c>
      <c r="M26" s="82"/>
      <c r="N26" s="67">
        <f>IF(SUM(N27:N30)=0,"…",SUM(N27:N30))</f>
        <v>36.096499999999999</v>
      </c>
      <c r="O26" s="60"/>
      <c r="P26" s="71" t="s">
        <v>53</v>
      </c>
      <c r="Q26" s="71" t="s">
        <v>53</v>
      </c>
      <c r="R26" s="60"/>
      <c r="S26" s="58" t="s">
        <v>53</v>
      </c>
      <c r="T26" s="60"/>
      <c r="U26" s="58" t="s">
        <v>53</v>
      </c>
      <c r="V26" s="58" t="s">
        <v>53</v>
      </c>
      <c r="W26" s="60"/>
      <c r="X26" s="58">
        <f>IF(SUM(X27:X30)=0,"…",SUM(X27:X30))</f>
        <v>23189</v>
      </c>
    </row>
    <row r="27" spans="2:24" s="31" customFormat="1" ht="16.5" customHeight="1" x14ac:dyDescent="0.35">
      <c r="B27" s="49" t="s">
        <v>42</v>
      </c>
      <c r="C27" s="30"/>
      <c r="D27" s="66" t="s">
        <v>64</v>
      </c>
      <c r="E27" s="66"/>
      <c r="F27" s="73" t="s">
        <v>53</v>
      </c>
      <c r="G27" s="73" t="s">
        <v>53</v>
      </c>
      <c r="H27" s="83"/>
      <c r="I27" s="73" t="s">
        <v>53</v>
      </c>
      <c r="J27" s="83"/>
      <c r="K27" s="73" t="s">
        <v>53</v>
      </c>
      <c r="L27" s="73" t="s">
        <v>53</v>
      </c>
      <c r="M27" s="83"/>
      <c r="N27" s="66">
        <v>6.7960000000000003</v>
      </c>
      <c r="O27" s="59"/>
      <c r="P27" s="70" t="s">
        <v>53</v>
      </c>
      <c r="Q27" s="70" t="s">
        <v>53</v>
      </c>
      <c r="R27" s="59"/>
      <c r="S27" s="70" t="s">
        <v>53</v>
      </c>
      <c r="T27" s="59"/>
      <c r="U27" s="70" t="s">
        <v>53</v>
      </c>
      <c r="V27" s="70" t="s">
        <v>53</v>
      </c>
      <c r="W27" s="59"/>
      <c r="X27" s="46">
        <v>5000</v>
      </c>
    </row>
    <row r="28" spans="2:24" s="31" customFormat="1" ht="16.5" customHeight="1" x14ac:dyDescent="0.35">
      <c r="B28" s="49" t="s">
        <v>58</v>
      </c>
      <c r="C28" s="30"/>
      <c r="D28" s="66" t="s">
        <v>65</v>
      </c>
      <c r="E28" s="66"/>
      <c r="F28" s="66">
        <v>1.232</v>
      </c>
      <c r="G28" s="66">
        <v>7.855999999999999</v>
      </c>
      <c r="H28" s="83"/>
      <c r="I28" s="66">
        <v>9.0879999999999992</v>
      </c>
      <c r="J28" s="83"/>
      <c r="K28" s="73">
        <v>0</v>
      </c>
      <c r="L28" s="73">
        <v>0</v>
      </c>
      <c r="M28" s="83"/>
      <c r="N28" s="66">
        <v>9.0879999999999992</v>
      </c>
      <c r="O28" s="59"/>
      <c r="P28" s="46">
        <v>767</v>
      </c>
      <c r="Q28" s="46">
        <v>4709</v>
      </c>
      <c r="R28" s="59"/>
      <c r="S28" s="46">
        <v>5476</v>
      </c>
      <c r="T28" s="59"/>
      <c r="U28" s="70" t="s">
        <v>53</v>
      </c>
      <c r="V28" s="70" t="s">
        <v>53</v>
      </c>
      <c r="W28" s="59"/>
      <c r="X28" s="46">
        <v>5476</v>
      </c>
    </row>
    <row r="29" spans="2:24" s="31" customFormat="1" ht="16.5" customHeight="1" x14ac:dyDescent="0.35">
      <c r="B29" s="49" t="s">
        <v>59</v>
      </c>
      <c r="C29" s="30"/>
      <c r="D29" s="66" t="s">
        <v>65</v>
      </c>
      <c r="E29" s="66"/>
      <c r="F29" s="66">
        <v>3.0680000000000001</v>
      </c>
      <c r="G29" s="66">
        <v>6.4820000000000011</v>
      </c>
      <c r="H29" s="83"/>
      <c r="I29" s="66">
        <v>9.5500000000000007</v>
      </c>
      <c r="J29" s="83"/>
      <c r="K29" s="73">
        <v>0</v>
      </c>
      <c r="L29" s="73">
        <v>0</v>
      </c>
      <c r="M29" s="83"/>
      <c r="N29" s="66">
        <v>9.5500000000000007</v>
      </c>
      <c r="O29" s="59"/>
      <c r="P29" s="46">
        <v>1519</v>
      </c>
      <c r="Q29" s="46">
        <v>4194</v>
      </c>
      <c r="R29" s="59"/>
      <c r="S29" s="46">
        <v>5713</v>
      </c>
      <c r="T29" s="59"/>
      <c r="U29" s="70" t="s">
        <v>53</v>
      </c>
      <c r="V29" s="70" t="s">
        <v>53</v>
      </c>
      <c r="W29" s="59"/>
      <c r="X29" s="46">
        <v>5713</v>
      </c>
    </row>
    <row r="30" spans="2:24" s="31" customFormat="1" ht="22.5" customHeight="1" x14ac:dyDescent="0.35">
      <c r="B30" s="49" t="s">
        <v>43</v>
      </c>
      <c r="C30" s="30"/>
      <c r="D30" s="66" t="s">
        <v>64</v>
      </c>
      <c r="E30" s="66"/>
      <c r="F30" s="73" t="s">
        <v>53</v>
      </c>
      <c r="G30" s="73" t="s">
        <v>53</v>
      </c>
      <c r="H30" s="83"/>
      <c r="I30" s="73" t="s">
        <v>53</v>
      </c>
      <c r="J30" s="83"/>
      <c r="K30" s="73" t="s">
        <v>53</v>
      </c>
      <c r="L30" s="73" t="s">
        <v>53</v>
      </c>
      <c r="M30" s="83"/>
      <c r="N30" s="66">
        <v>10.6625</v>
      </c>
      <c r="O30" s="59"/>
      <c r="P30" s="70" t="s">
        <v>53</v>
      </c>
      <c r="Q30" s="70" t="s">
        <v>53</v>
      </c>
      <c r="R30" s="59"/>
      <c r="S30" s="70" t="s">
        <v>53</v>
      </c>
      <c r="T30" s="59"/>
      <c r="U30" s="70" t="s">
        <v>53</v>
      </c>
      <c r="V30" s="70" t="s">
        <v>53</v>
      </c>
      <c r="W30" s="59"/>
      <c r="X30" s="46">
        <v>7000</v>
      </c>
    </row>
    <row r="31" spans="2:24" s="55" customFormat="1" ht="16.5" customHeight="1" x14ac:dyDescent="0.35">
      <c r="B31" s="56" t="s">
        <v>11</v>
      </c>
      <c r="C31" s="57"/>
      <c r="D31" s="58"/>
      <c r="E31" s="58"/>
      <c r="F31" s="72" t="s">
        <v>53</v>
      </c>
      <c r="G31" s="72" t="s">
        <v>53</v>
      </c>
      <c r="H31" s="82"/>
      <c r="I31" s="67" t="s">
        <v>53</v>
      </c>
      <c r="J31" s="82"/>
      <c r="K31" s="67" t="s">
        <v>53</v>
      </c>
      <c r="L31" s="67" t="s">
        <v>53</v>
      </c>
      <c r="M31" s="82"/>
      <c r="N31" s="67">
        <f>IF(SUM(N32:N49)=0,"…",SUM(N32:N49))</f>
        <v>131.291</v>
      </c>
      <c r="O31" s="60"/>
      <c r="P31" s="71" t="s">
        <v>53</v>
      </c>
      <c r="Q31" s="71" t="s">
        <v>53</v>
      </c>
      <c r="R31" s="60"/>
      <c r="S31" s="58" t="s">
        <v>53</v>
      </c>
      <c r="T31" s="60"/>
      <c r="U31" s="58" t="s">
        <v>53</v>
      </c>
      <c r="V31" s="58" t="s">
        <v>53</v>
      </c>
      <c r="W31" s="60"/>
      <c r="X31" s="58">
        <f>IF(SUM(X32:X49)=0,"…",SUM(X32:X49))</f>
        <v>7317202</v>
      </c>
    </row>
    <row r="32" spans="2:24" s="31" customFormat="1" ht="16.5" customHeight="1" x14ac:dyDescent="0.35">
      <c r="B32" s="49" t="s">
        <v>28</v>
      </c>
      <c r="C32" s="30"/>
      <c r="D32" s="66" t="s">
        <v>64</v>
      </c>
      <c r="E32" s="66"/>
      <c r="F32" s="73" t="s">
        <v>53</v>
      </c>
      <c r="G32" s="73" t="s">
        <v>53</v>
      </c>
      <c r="H32" s="83"/>
      <c r="I32" s="73" t="s">
        <v>53</v>
      </c>
      <c r="J32" s="83"/>
      <c r="K32" s="73" t="s">
        <v>53</v>
      </c>
      <c r="L32" s="73" t="s">
        <v>53</v>
      </c>
      <c r="M32" s="83"/>
      <c r="N32" s="66">
        <v>5.9130000000000003</v>
      </c>
      <c r="O32" s="59"/>
      <c r="P32" s="70" t="s">
        <v>53</v>
      </c>
      <c r="Q32" s="70" t="s">
        <v>53</v>
      </c>
      <c r="R32" s="59"/>
      <c r="S32" s="70" t="s">
        <v>53</v>
      </c>
      <c r="T32" s="59"/>
      <c r="U32" s="70" t="s">
        <v>53</v>
      </c>
      <c r="V32" s="70" t="s">
        <v>53</v>
      </c>
      <c r="W32" s="59"/>
      <c r="X32" s="46">
        <v>480000</v>
      </c>
    </row>
    <row r="33" spans="2:24" s="31" customFormat="1" ht="16.5" customHeight="1" x14ac:dyDescent="0.35">
      <c r="B33" s="49" t="s">
        <v>29</v>
      </c>
      <c r="C33" s="30"/>
      <c r="D33" s="66" t="s">
        <v>64</v>
      </c>
      <c r="E33" s="66"/>
      <c r="F33" s="73" t="s">
        <v>53</v>
      </c>
      <c r="G33" s="73" t="s">
        <v>53</v>
      </c>
      <c r="H33" s="83"/>
      <c r="I33" s="73" t="s">
        <v>53</v>
      </c>
      <c r="J33" s="83"/>
      <c r="K33" s="73" t="s">
        <v>53</v>
      </c>
      <c r="L33" s="73" t="s">
        <v>53</v>
      </c>
      <c r="M33" s="83"/>
      <c r="N33" s="66">
        <v>7.415</v>
      </c>
      <c r="O33" s="59"/>
      <c r="P33" s="70" t="s">
        <v>53</v>
      </c>
      <c r="Q33" s="70" t="s">
        <v>53</v>
      </c>
      <c r="R33" s="59"/>
      <c r="S33" s="70" t="s">
        <v>53</v>
      </c>
      <c r="T33" s="59"/>
      <c r="U33" s="70" t="s">
        <v>53</v>
      </c>
      <c r="V33" s="70" t="s">
        <v>53</v>
      </c>
      <c r="W33" s="59"/>
      <c r="X33" s="46">
        <v>299000</v>
      </c>
    </row>
    <row r="34" spans="2:24" s="31" customFormat="1" ht="16.5" customHeight="1" x14ac:dyDescent="0.35">
      <c r="B34" s="49" t="s">
        <v>30</v>
      </c>
      <c r="C34" s="30"/>
      <c r="D34" s="66" t="s">
        <v>64</v>
      </c>
      <c r="E34" s="66"/>
      <c r="F34" s="73" t="s">
        <v>53</v>
      </c>
      <c r="G34" s="73" t="s">
        <v>53</v>
      </c>
      <c r="H34" s="83"/>
      <c r="I34" s="73" t="s">
        <v>53</v>
      </c>
      <c r="J34" s="83"/>
      <c r="K34" s="73" t="s">
        <v>53</v>
      </c>
      <c r="L34" s="73" t="s">
        <v>53</v>
      </c>
      <c r="M34" s="83"/>
      <c r="N34" s="66">
        <v>6.5380000000000003</v>
      </c>
      <c r="O34" s="59"/>
      <c r="P34" s="70" t="s">
        <v>53</v>
      </c>
      <c r="Q34" s="70" t="s">
        <v>53</v>
      </c>
      <c r="R34" s="59"/>
      <c r="S34" s="70" t="s">
        <v>53</v>
      </c>
      <c r="T34" s="59"/>
      <c r="U34" s="70" t="s">
        <v>53</v>
      </c>
      <c r="V34" s="70" t="s">
        <v>53</v>
      </c>
      <c r="W34" s="59"/>
      <c r="X34" s="46">
        <v>333000</v>
      </c>
    </row>
    <row r="35" spans="2:24" s="31" customFormat="1" ht="16.5" customHeight="1" x14ac:dyDescent="0.35">
      <c r="B35" s="49" t="s">
        <v>31</v>
      </c>
      <c r="C35" s="30"/>
      <c r="D35" s="66" t="s">
        <v>64</v>
      </c>
      <c r="E35" s="66"/>
      <c r="F35" s="73" t="s">
        <v>53</v>
      </c>
      <c r="G35" s="73" t="s">
        <v>53</v>
      </c>
      <c r="H35" s="83"/>
      <c r="I35" s="73" t="s">
        <v>53</v>
      </c>
      <c r="J35" s="83"/>
      <c r="K35" s="73" t="s">
        <v>53</v>
      </c>
      <c r="L35" s="73" t="s">
        <v>53</v>
      </c>
      <c r="M35" s="83"/>
      <c r="N35" s="66">
        <v>9.4429999999999996</v>
      </c>
      <c r="O35" s="59"/>
      <c r="P35" s="70" t="s">
        <v>53</v>
      </c>
      <c r="Q35" s="70" t="s">
        <v>53</v>
      </c>
      <c r="R35" s="59"/>
      <c r="S35" s="70" t="s">
        <v>53</v>
      </c>
      <c r="T35" s="59"/>
      <c r="U35" s="70" t="s">
        <v>53</v>
      </c>
      <c r="V35" s="70" t="s">
        <v>53</v>
      </c>
      <c r="W35" s="59"/>
      <c r="X35" s="46">
        <v>527000</v>
      </c>
    </row>
    <row r="36" spans="2:24" s="31" customFormat="1" ht="16.5" customHeight="1" x14ac:dyDescent="0.35">
      <c r="B36" s="49" t="s">
        <v>32</v>
      </c>
      <c r="C36" s="30"/>
      <c r="D36" s="66" t="s">
        <v>64</v>
      </c>
      <c r="E36" s="66"/>
      <c r="F36" s="73" t="s">
        <v>53</v>
      </c>
      <c r="G36" s="73" t="s">
        <v>53</v>
      </c>
      <c r="H36" s="83"/>
      <c r="I36" s="73" t="s">
        <v>53</v>
      </c>
      <c r="J36" s="83"/>
      <c r="K36" s="73" t="s">
        <v>53</v>
      </c>
      <c r="L36" s="73" t="s">
        <v>53</v>
      </c>
      <c r="M36" s="83"/>
      <c r="N36" s="66">
        <v>12.5305</v>
      </c>
      <c r="O36" s="59"/>
      <c r="P36" s="70" t="s">
        <v>53</v>
      </c>
      <c r="Q36" s="70" t="s">
        <v>53</v>
      </c>
      <c r="R36" s="59"/>
      <c r="S36" s="70" t="s">
        <v>53</v>
      </c>
      <c r="T36" s="59"/>
      <c r="U36" s="70" t="s">
        <v>53</v>
      </c>
      <c r="V36" s="70" t="s">
        <v>53</v>
      </c>
      <c r="W36" s="59"/>
      <c r="X36" s="46">
        <v>1148000</v>
      </c>
    </row>
    <row r="37" spans="2:24" s="31" customFormat="1" ht="16.5" customHeight="1" x14ac:dyDescent="0.35">
      <c r="B37" s="49" t="s">
        <v>33</v>
      </c>
      <c r="C37" s="30"/>
      <c r="D37" s="66" t="s">
        <v>64</v>
      </c>
      <c r="E37" s="66"/>
      <c r="F37" s="73" t="s">
        <v>53</v>
      </c>
      <c r="G37" s="73" t="s">
        <v>53</v>
      </c>
      <c r="H37" s="83"/>
      <c r="I37" s="73" t="s">
        <v>53</v>
      </c>
      <c r="J37" s="83"/>
      <c r="K37" s="73" t="s">
        <v>53</v>
      </c>
      <c r="L37" s="73" t="s">
        <v>53</v>
      </c>
      <c r="M37" s="83"/>
      <c r="N37" s="66">
        <v>5.5810000000000004</v>
      </c>
      <c r="O37" s="59"/>
      <c r="P37" s="70" t="s">
        <v>53</v>
      </c>
      <c r="Q37" s="70" t="s">
        <v>53</v>
      </c>
      <c r="R37" s="59"/>
      <c r="S37" s="70" t="s">
        <v>53</v>
      </c>
      <c r="T37" s="59"/>
      <c r="U37" s="70" t="s">
        <v>53</v>
      </c>
      <c r="V37" s="70" t="s">
        <v>53</v>
      </c>
      <c r="W37" s="59"/>
      <c r="X37" s="46">
        <v>95000</v>
      </c>
    </row>
    <row r="38" spans="2:24" s="31" customFormat="1" ht="16.5" customHeight="1" x14ac:dyDescent="0.35">
      <c r="B38" s="49" t="s">
        <v>34</v>
      </c>
      <c r="C38" s="30"/>
      <c r="D38" s="66" t="s">
        <v>64</v>
      </c>
      <c r="E38" s="66"/>
      <c r="F38" s="73" t="s">
        <v>53</v>
      </c>
      <c r="G38" s="73" t="s">
        <v>53</v>
      </c>
      <c r="H38" s="83"/>
      <c r="I38" s="73" t="s">
        <v>53</v>
      </c>
      <c r="J38" s="83"/>
      <c r="K38" s="73" t="s">
        <v>53</v>
      </c>
      <c r="L38" s="73" t="s">
        <v>53</v>
      </c>
      <c r="M38" s="83"/>
      <c r="N38" s="66">
        <v>15.769</v>
      </c>
      <c r="O38" s="59"/>
      <c r="P38" s="70" t="s">
        <v>53</v>
      </c>
      <c r="Q38" s="70" t="s">
        <v>53</v>
      </c>
      <c r="R38" s="59"/>
      <c r="S38" s="70" t="s">
        <v>53</v>
      </c>
      <c r="T38" s="59"/>
      <c r="U38" s="70" t="s">
        <v>53</v>
      </c>
      <c r="V38" s="70" t="s">
        <v>53</v>
      </c>
      <c r="W38" s="59"/>
      <c r="X38" s="46">
        <v>1449000</v>
      </c>
    </row>
    <row r="39" spans="2:24" s="31" customFormat="1" ht="16.5" customHeight="1" x14ac:dyDescent="0.35">
      <c r="B39" s="49" t="s">
        <v>57</v>
      </c>
      <c r="C39" s="30"/>
      <c r="D39" s="66" t="s">
        <v>65</v>
      </c>
      <c r="E39" s="66"/>
      <c r="F39" s="66">
        <v>8.2651200000000014</v>
      </c>
      <c r="G39" s="66">
        <v>1.7848800000000002</v>
      </c>
      <c r="H39" s="83"/>
      <c r="I39" s="66">
        <v>10.050000000000001</v>
      </c>
      <c r="J39" s="83"/>
      <c r="K39" s="73">
        <v>0</v>
      </c>
      <c r="L39" s="73">
        <v>0</v>
      </c>
      <c r="M39" s="83"/>
      <c r="N39" s="66">
        <v>10.050000000000001</v>
      </c>
      <c r="O39" s="59"/>
      <c r="P39" s="46">
        <v>191749</v>
      </c>
      <c r="Q39" s="46">
        <v>90047</v>
      </c>
      <c r="R39" s="59"/>
      <c r="S39" s="46">
        <v>281796</v>
      </c>
      <c r="T39" s="59"/>
      <c r="U39" s="46" t="s">
        <v>53</v>
      </c>
      <c r="V39" s="46" t="s">
        <v>53</v>
      </c>
      <c r="W39" s="59"/>
      <c r="X39" s="46">
        <v>281796</v>
      </c>
    </row>
    <row r="40" spans="2:24" s="31" customFormat="1" ht="16.5" customHeight="1" x14ac:dyDescent="0.35">
      <c r="B40" s="49" t="s">
        <v>35</v>
      </c>
      <c r="C40" s="30"/>
      <c r="D40" s="66" t="s">
        <v>64</v>
      </c>
      <c r="E40" s="66"/>
      <c r="F40" s="73" t="s">
        <v>53</v>
      </c>
      <c r="G40" s="73" t="s">
        <v>53</v>
      </c>
      <c r="H40" s="83"/>
      <c r="I40" s="73" t="s">
        <v>53</v>
      </c>
      <c r="J40" s="83"/>
      <c r="K40" s="73" t="s">
        <v>53</v>
      </c>
      <c r="L40" s="73" t="s">
        <v>53</v>
      </c>
      <c r="M40" s="83"/>
      <c r="N40" s="66">
        <v>13.193</v>
      </c>
      <c r="O40" s="59"/>
      <c r="P40" s="70" t="s">
        <v>53</v>
      </c>
      <c r="Q40" s="70" t="s">
        <v>53</v>
      </c>
      <c r="R40" s="59"/>
      <c r="S40" s="70" t="s">
        <v>53</v>
      </c>
      <c r="T40" s="59"/>
      <c r="U40" s="70" t="s">
        <v>53</v>
      </c>
      <c r="V40" s="70" t="s">
        <v>53</v>
      </c>
      <c r="W40" s="59"/>
      <c r="X40" s="46">
        <v>549000</v>
      </c>
    </row>
    <row r="41" spans="2:24" s="31" customFormat="1" ht="16.5" customHeight="1" x14ac:dyDescent="0.35">
      <c r="B41" s="49" t="s">
        <v>77</v>
      </c>
      <c r="C41" s="30"/>
      <c r="D41" s="66" t="s">
        <v>64</v>
      </c>
      <c r="E41" s="66"/>
      <c r="F41" s="73" t="s">
        <v>53</v>
      </c>
      <c r="G41" s="73" t="s">
        <v>53</v>
      </c>
      <c r="H41" s="83"/>
      <c r="I41" s="73" t="s">
        <v>53</v>
      </c>
      <c r="J41" s="83"/>
      <c r="K41" s="73" t="s">
        <v>53</v>
      </c>
      <c r="L41" s="73" t="s">
        <v>53</v>
      </c>
      <c r="M41" s="83"/>
      <c r="N41" s="66">
        <v>3.5449999999999999</v>
      </c>
      <c r="O41" s="59"/>
      <c r="P41" s="70" t="s">
        <v>53</v>
      </c>
      <c r="Q41" s="70" t="s">
        <v>53</v>
      </c>
      <c r="R41" s="59"/>
      <c r="S41" s="70" t="s">
        <v>53</v>
      </c>
      <c r="T41" s="59"/>
      <c r="U41" s="70" t="s">
        <v>53</v>
      </c>
      <c r="V41" s="70" t="s">
        <v>53</v>
      </c>
      <c r="W41" s="59"/>
      <c r="X41" s="46">
        <v>1000</v>
      </c>
    </row>
    <row r="42" spans="2:24" s="31" customFormat="1" ht="16.5" customHeight="1" x14ac:dyDescent="0.35">
      <c r="B42" s="49" t="s">
        <v>36</v>
      </c>
      <c r="C42" s="30"/>
      <c r="D42" s="66" t="s">
        <v>64</v>
      </c>
      <c r="E42" s="66"/>
      <c r="F42" s="73" t="s">
        <v>53</v>
      </c>
      <c r="G42" s="73" t="s">
        <v>53</v>
      </c>
      <c r="H42" s="83"/>
      <c r="I42" s="73" t="s">
        <v>53</v>
      </c>
      <c r="J42" s="83"/>
      <c r="K42" s="73" t="s">
        <v>53</v>
      </c>
      <c r="L42" s="73" t="s">
        <v>53</v>
      </c>
      <c r="M42" s="83"/>
      <c r="N42" s="66">
        <v>9.3569999999999993</v>
      </c>
      <c r="O42" s="59"/>
      <c r="P42" s="70" t="s">
        <v>53</v>
      </c>
      <c r="Q42" s="70" t="s">
        <v>53</v>
      </c>
      <c r="R42" s="59"/>
      <c r="S42" s="70" t="s">
        <v>53</v>
      </c>
      <c r="T42" s="59"/>
      <c r="U42" s="70" t="s">
        <v>53</v>
      </c>
      <c r="V42" s="70" t="s">
        <v>53</v>
      </c>
      <c r="W42" s="59"/>
      <c r="X42" s="46">
        <v>228000</v>
      </c>
    </row>
    <row r="43" spans="2:24" s="31" customFormat="1" ht="16.5" customHeight="1" x14ac:dyDescent="0.35">
      <c r="B43" s="49" t="s">
        <v>37</v>
      </c>
      <c r="C43" s="30"/>
      <c r="D43" s="66" t="s">
        <v>64</v>
      </c>
      <c r="E43" s="66"/>
      <c r="F43" s="73" t="s">
        <v>53</v>
      </c>
      <c r="G43" s="73" t="s">
        <v>53</v>
      </c>
      <c r="H43" s="83"/>
      <c r="I43" s="73" t="s">
        <v>53</v>
      </c>
      <c r="J43" s="83"/>
      <c r="K43" s="73" t="s">
        <v>53</v>
      </c>
      <c r="L43" s="73" t="s">
        <v>53</v>
      </c>
      <c r="M43" s="83"/>
      <c r="N43" s="66">
        <v>5.8935000000000004</v>
      </c>
      <c r="O43" s="59"/>
      <c r="P43" s="70" t="s">
        <v>53</v>
      </c>
      <c r="Q43" s="70" t="s">
        <v>53</v>
      </c>
      <c r="R43" s="59"/>
      <c r="S43" s="70" t="s">
        <v>53</v>
      </c>
      <c r="T43" s="59"/>
      <c r="U43" s="70" t="s">
        <v>53</v>
      </c>
      <c r="V43" s="70" t="s">
        <v>53</v>
      </c>
      <c r="W43" s="59"/>
      <c r="X43" s="46">
        <v>107000</v>
      </c>
    </row>
    <row r="44" spans="2:24" s="31" customFormat="1" ht="16.5" customHeight="1" x14ac:dyDescent="0.35">
      <c r="B44" s="49" t="s">
        <v>38</v>
      </c>
      <c r="C44" s="30"/>
      <c r="D44" s="66" t="s">
        <v>64</v>
      </c>
      <c r="E44" s="66"/>
      <c r="F44" s="73" t="s">
        <v>53</v>
      </c>
      <c r="G44" s="73" t="s">
        <v>53</v>
      </c>
      <c r="H44" s="83"/>
      <c r="I44" s="73" t="s">
        <v>53</v>
      </c>
      <c r="J44" s="83"/>
      <c r="K44" s="73" t="s">
        <v>53</v>
      </c>
      <c r="L44" s="73" t="s">
        <v>53</v>
      </c>
      <c r="M44" s="83"/>
      <c r="N44" s="66">
        <v>3.2789999999999999</v>
      </c>
      <c r="O44" s="59"/>
      <c r="P44" s="70" t="s">
        <v>53</v>
      </c>
      <c r="Q44" s="70" t="s">
        <v>53</v>
      </c>
      <c r="R44" s="59"/>
      <c r="S44" s="70" t="s">
        <v>53</v>
      </c>
      <c r="T44" s="59"/>
      <c r="U44" s="70" t="s">
        <v>53</v>
      </c>
      <c r="V44" s="70" t="s">
        <v>53</v>
      </c>
      <c r="W44" s="59"/>
      <c r="X44" s="46">
        <v>174000</v>
      </c>
    </row>
    <row r="45" spans="2:24" s="31" customFormat="1" ht="16.5" customHeight="1" x14ac:dyDescent="0.35">
      <c r="B45" s="49" t="s">
        <v>78</v>
      </c>
      <c r="C45" s="30"/>
      <c r="D45" s="66" t="s">
        <v>65</v>
      </c>
      <c r="E45" s="66"/>
      <c r="F45" s="66">
        <v>4.0865433999999992</v>
      </c>
      <c r="G45" s="66">
        <v>5.1194566000000004</v>
      </c>
      <c r="H45" s="83"/>
      <c r="I45" s="66">
        <v>9.2059999999999995</v>
      </c>
      <c r="J45" s="83"/>
      <c r="K45" s="73">
        <v>0</v>
      </c>
      <c r="L45" s="73">
        <v>0</v>
      </c>
      <c r="M45" s="83"/>
      <c r="N45" s="66">
        <v>9.2059999999999995</v>
      </c>
      <c r="O45" s="59"/>
      <c r="P45" s="46">
        <v>217176</v>
      </c>
      <c r="Q45" s="46">
        <v>291230</v>
      </c>
      <c r="R45" s="59"/>
      <c r="S45" s="46">
        <v>508406</v>
      </c>
      <c r="T45" s="59"/>
      <c r="U45" s="70" t="s">
        <v>53</v>
      </c>
      <c r="V45" s="70" t="s">
        <v>53</v>
      </c>
      <c r="W45" s="59"/>
      <c r="X45" s="46">
        <v>508406</v>
      </c>
    </row>
    <row r="46" spans="2:24" s="31" customFormat="1" ht="16.5" customHeight="1" x14ac:dyDescent="0.35">
      <c r="B46" s="49" t="s">
        <v>39</v>
      </c>
      <c r="C46" s="30"/>
      <c r="D46" s="66" t="s">
        <v>64</v>
      </c>
      <c r="E46" s="66"/>
      <c r="F46" s="73" t="s">
        <v>53</v>
      </c>
      <c r="G46" s="73" t="s">
        <v>53</v>
      </c>
      <c r="H46" s="83"/>
      <c r="I46" s="73" t="s">
        <v>53</v>
      </c>
      <c r="J46" s="83"/>
      <c r="K46" s="73" t="s">
        <v>53</v>
      </c>
      <c r="L46" s="73" t="s">
        <v>53</v>
      </c>
      <c r="M46" s="83"/>
      <c r="N46" s="66">
        <v>5.7474999999999996</v>
      </c>
      <c r="O46" s="59"/>
      <c r="P46" s="70" t="s">
        <v>53</v>
      </c>
      <c r="Q46" s="70" t="s">
        <v>53</v>
      </c>
      <c r="R46" s="59"/>
      <c r="S46" s="70" t="s">
        <v>53</v>
      </c>
      <c r="T46" s="59"/>
      <c r="U46" s="70" t="s">
        <v>53</v>
      </c>
      <c r="V46" s="70" t="s">
        <v>53</v>
      </c>
      <c r="W46" s="59"/>
      <c r="X46" s="46">
        <v>200000</v>
      </c>
    </row>
    <row r="47" spans="2:24" s="31" customFormat="1" ht="16.5" customHeight="1" x14ac:dyDescent="0.35">
      <c r="B47" s="49" t="s">
        <v>40</v>
      </c>
      <c r="C47" s="30"/>
      <c r="D47" s="66" t="s">
        <v>64</v>
      </c>
      <c r="E47" s="66"/>
      <c r="F47" s="73" t="s">
        <v>53</v>
      </c>
      <c r="G47" s="73" t="s">
        <v>53</v>
      </c>
      <c r="H47" s="83"/>
      <c r="I47" s="73" t="s">
        <v>53</v>
      </c>
      <c r="J47" s="83"/>
      <c r="K47" s="73" t="s">
        <v>53</v>
      </c>
      <c r="L47" s="73" t="s">
        <v>53</v>
      </c>
      <c r="M47" s="83"/>
      <c r="N47" s="66">
        <v>7.8304999999999998</v>
      </c>
      <c r="O47" s="59"/>
      <c r="P47" s="70" t="s">
        <v>53</v>
      </c>
      <c r="Q47" s="70" t="s">
        <v>53</v>
      </c>
      <c r="R47" s="59"/>
      <c r="S47" s="70" t="s">
        <v>53</v>
      </c>
      <c r="T47" s="59"/>
      <c r="U47" s="70" t="s">
        <v>53</v>
      </c>
      <c r="V47" s="70" t="s">
        <v>53</v>
      </c>
      <c r="W47" s="59"/>
      <c r="X47" s="46">
        <v>937000</v>
      </c>
    </row>
    <row r="48" spans="2:24" s="31" customFormat="1" ht="16.5" customHeight="1" x14ac:dyDescent="0.35">
      <c r="B48" s="49" t="s">
        <v>100</v>
      </c>
      <c r="C48" s="30"/>
      <c r="D48" s="70" t="s">
        <v>66</v>
      </c>
      <c r="E48" s="70"/>
      <c r="F48" s="73" t="s">
        <v>53</v>
      </c>
      <c r="G48" s="73" t="s">
        <v>53</v>
      </c>
      <c r="H48" s="83"/>
      <c r="I48" s="73" t="s">
        <v>53</v>
      </c>
      <c r="J48" s="83"/>
      <c r="K48" s="73" t="s">
        <v>53</v>
      </c>
      <c r="L48" s="73" t="s">
        <v>53</v>
      </c>
      <c r="M48" s="83"/>
      <c r="N48" s="73" t="s">
        <v>53</v>
      </c>
      <c r="O48" s="59"/>
      <c r="P48" s="70" t="s">
        <v>53</v>
      </c>
      <c r="Q48" s="70" t="s">
        <v>53</v>
      </c>
      <c r="R48" s="59"/>
      <c r="S48" s="70" t="s">
        <v>53</v>
      </c>
      <c r="T48" s="59"/>
      <c r="U48" s="70" t="s">
        <v>53</v>
      </c>
      <c r="V48" s="70" t="s">
        <v>53</v>
      </c>
      <c r="W48" s="59"/>
      <c r="X48" s="70" t="s">
        <v>53</v>
      </c>
    </row>
    <row r="49" spans="2:24" s="31" customFormat="1" ht="22.5" customHeight="1" x14ac:dyDescent="0.35">
      <c r="B49" s="49" t="s">
        <v>101</v>
      </c>
      <c r="C49" s="30"/>
      <c r="D49" s="70" t="s">
        <v>66</v>
      </c>
      <c r="E49" s="70"/>
      <c r="F49" s="73" t="s">
        <v>53</v>
      </c>
      <c r="G49" s="73" t="s">
        <v>53</v>
      </c>
      <c r="H49" s="83"/>
      <c r="I49" s="73" t="s">
        <v>53</v>
      </c>
      <c r="J49" s="83"/>
      <c r="K49" s="73" t="s">
        <v>53</v>
      </c>
      <c r="L49" s="73" t="s">
        <v>53</v>
      </c>
      <c r="M49" s="83"/>
      <c r="N49" s="73" t="s">
        <v>53</v>
      </c>
      <c r="O49" s="59"/>
      <c r="P49" s="70" t="s">
        <v>53</v>
      </c>
      <c r="Q49" s="70" t="s">
        <v>53</v>
      </c>
      <c r="R49" s="59"/>
      <c r="S49" s="70" t="s">
        <v>53</v>
      </c>
      <c r="T49" s="59"/>
      <c r="U49" s="70" t="s">
        <v>53</v>
      </c>
      <c r="V49" s="70" t="s">
        <v>53</v>
      </c>
      <c r="W49" s="59"/>
      <c r="X49" s="70" t="s">
        <v>53</v>
      </c>
    </row>
    <row r="50" spans="2:24" s="55" customFormat="1" ht="16.5" customHeight="1" x14ac:dyDescent="0.35">
      <c r="B50" s="56" t="s">
        <v>44</v>
      </c>
      <c r="C50" s="57"/>
      <c r="D50" s="58"/>
      <c r="E50" s="58"/>
      <c r="F50" s="72" t="s">
        <v>53</v>
      </c>
      <c r="G50" s="72" t="s">
        <v>53</v>
      </c>
      <c r="H50" s="82"/>
      <c r="I50" s="67" t="s">
        <v>53</v>
      </c>
      <c r="J50" s="82"/>
      <c r="K50" s="67" t="s">
        <v>53</v>
      </c>
      <c r="L50" s="67" t="s">
        <v>53</v>
      </c>
      <c r="M50" s="82"/>
      <c r="N50" s="67">
        <f>IF(SUM(N51:N56)=0,"…",SUM((N51:N56)))</f>
        <v>75.778000000000006</v>
      </c>
      <c r="O50" s="60"/>
      <c r="P50" s="71" t="s">
        <v>53</v>
      </c>
      <c r="Q50" s="71" t="s">
        <v>53</v>
      </c>
      <c r="R50" s="60"/>
      <c r="S50" s="58" t="s">
        <v>53</v>
      </c>
      <c r="T50" s="60"/>
      <c r="U50" s="58" t="s">
        <v>53</v>
      </c>
      <c r="V50" s="58" t="s">
        <v>53</v>
      </c>
      <c r="W50" s="60"/>
      <c r="X50" s="68">
        <f>IF(SUM(X51:X56)=0,"…",SUM((X51:X56)))</f>
        <v>35493</v>
      </c>
    </row>
    <row r="51" spans="2:24" s="31" customFormat="1" ht="16.5" customHeight="1" x14ac:dyDescent="0.35">
      <c r="B51" s="49" t="s">
        <v>79</v>
      </c>
      <c r="C51" s="30"/>
      <c r="D51" s="66" t="s">
        <v>64</v>
      </c>
      <c r="E51" s="66"/>
      <c r="F51" s="73" t="s">
        <v>53</v>
      </c>
      <c r="G51" s="73" t="s">
        <v>53</v>
      </c>
      <c r="H51" s="83"/>
      <c r="I51" s="73" t="s">
        <v>53</v>
      </c>
      <c r="J51" s="83"/>
      <c r="K51" s="73" t="s">
        <v>53</v>
      </c>
      <c r="L51" s="73" t="s">
        <v>53</v>
      </c>
      <c r="M51" s="83"/>
      <c r="N51" s="66">
        <v>6.7275</v>
      </c>
      <c r="O51" s="59"/>
      <c r="P51" s="70" t="s">
        <v>53</v>
      </c>
      <c r="Q51" s="70" t="s">
        <v>53</v>
      </c>
      <c r="R51" s="59"/>
      <c r="S51" s="70" t="s">
        <v>53</v>
      </c>
      <c r="T51" s="59"/>
      <c r="U51" s="70" t="s">
        <v>53</v>
      </c>
      <c r="V51" s="70" t="s">
        <v>53</v>
      </c>
      <c r="W51" s="59"/>
      <c r="X51" s="46">
        <v>4000</v>
      </c>
    </row>
    <row r="52" spans="2:24" s="31" customFormat="1" ht="16.5" customHeight="1" x14ac:dyDescent="0.35">
      <c r="B52" s="49" t="s">
        <v>80</v>
      </c>
      <c r="C52" s="30"/>
      <c r="D52" s="66" t="s">
        <v>64</v>
      </c>
      <c r="E52" s="66"/>
      <c r="F52" s="73" t="s">
        <v>53</v>
      </c>
      <c r="G52" s="73" t="s">
        <v>53</v>
      </c>
      <c r="H52" s="83"/>
      <c r="I52" s="73" t="s">
        <v>53</v>
      </c>
      <c r="J52" s="83"/>
      <c r="K52" s="73" t="s">
        <v>53</v>
      </c>
      <c r="L52" s="73" t="s">
        <v>53</v>
      </c>
      <c r="M52" s="83"/>
      <c r="N52" s="66">
        <v>9.4474999999999998</v>
      </c>
      <c r="O52" s="59"/>
      <c r="P52" s="70" t="s">
        <v>53</v>
      </c>
      <c r="Q52" s="70" t="s">
        <v>53</v>
      </c>
      <c r="R52" s="59"/>
      <c r="S52" s="70" t="s">
        <v>53</v>
      </c>
      <c r="T52" s="59"/>
      <c r="U52" s="70" t="s">
        <v>53</v>
      </c>
      <c r="V52" s="70" t="s">
        <v>53</v>
      </c>
      <c r="W52" s="59"/>
      <c r="X52" s="46">
        <v>5000</v>
      </c>
    </row>
    <row r="53" spans="2:24" s="31" customFormat="1" ht="16.5" customHeight="1" x14ac:dyDescent="0.35">
      <c r="B53" s="49" t="s">
        <v>81</v>
      </c>
      <c r="C53" s="30"/>
      <c r="D53" s="66" t="s">
        <v>64</v>
      </c>
      <c r="E53" s="66"/>
      <c r="F53" s="73" t="s">
        <v>53</v>
      </c>
      <c r="G53" s="73" t="s">
        <v>53</v>
      </c>
      <c r="H53" s="83"/>
      <c r="I53" s="73" t="s">
        <v>53</v>
      </c>
      <c r="J53" s="83"/>
      <c r="K53" s="73" t="s">
        <v>53</v>
      </c>
      <c r="L53" s="73" t="s">
        <v>53</v>
      </c>
      <c r="M53" s="83"/>
      <c r="N53" s="66">
        <v>9.3930000000000007</v>
      </c>
      <c r="O53" s="59"/>
      <c r="P53" s="70" t="s">
        <v>53</v>
      </c>
      <c r="Q53" s="70" t="s">
        <v>53</v>
      </c>
      <c r="R53" s="59"/>
      <c r="S53" s="70" t="s">
        <v>53</v>
      </c>
      <c r="T53" s="59"/>
      <c r="U53" s="70" t="s">
        <v>53</v>
      </c>
      <c r="V53" s="70" t="s">
        <v>53</v>
      </c>
      <c r="W53" s="59"/>
      <c r="X53" s="46">
        <v>5000</v>
      </c>
    </row>
    <row r="54" spans="2:24" s="31" customFormat="1" ht="16.5" customHeight="1" x14ac:dyDescent="0.35">
      <c r="B54" s="49" t="s">
        <v>102</v>
      </c>
      <c r="C54" s="30"/>
      <c r="D54" s="66" t="s">
        <v>65</v>
      </c>
      <c r="E54" s="66"/>
      <c r="F54" s="87">
        <v>2.9</v>
      </c>
      <c r="G54" s="87">
        <v>6.8599999999999994</v>
      </c>
      <c r="H54" s="83"/>
      <c r="I54" s="66">
        <v>9.76</v>
      </c>
      <c r="J54" s="83"/>
      <c r="K54" s="73">
        <v>0</v>
      </c>
      <c r="L54" s="73">
        <v>0</v>
      </c>
      <c r="M54" s="83"/>
      <c r="N54" s="66">
        <v>9.76</v>
      </c>
      <c r="O54" s="59"/>
      <c r="P54" s="70" t="s">
        <v>87</v>
      </c>
      <c r="Q54" s="70" t="s">
        <v>53</v>
      </c>
      <c r="R54" s="59"/>
      <c r="S54" s="70">
        <v>4043</v>
      </c>
      <c r="T54" s="59"/>
      <c r="U54" s="70" t="s">
        <v>53</v>
      </c>
      <c r="V54" s="70" t="s">
        <v>53</v>
      </c>
      <c r="W54" s="59"/>
      <c r="X54" s="46">
        <v>4043</v>
      </c>
    </row>
    <row r="55" spans="2:24" s="31" customFormat="1" ht="16.5" customHeight="1" x14ac:dyDescent="0.35">
      <c r="B55" s="49" t="s">
        <v>103</v>
      </c>
      <c r="C55" s="30"/>
      <c r="D55" s="66" t="s">
        <v>65</v>
      </c>
      <c r="E55" s="66"/>
      <c r="F55" s="87">
        <v>1.7</v>
      </c>
      <c r="G55" s="87">
        <v>22.900000000000002</v>
      </c>
      <c r="H55" s="83"/>
      <c r="I55" s="66">
        <v>24.6</v>
      </c>
      <c r="J55" s="83"/>
      <c r="K55" s="73">
        <v>0</v>
      </c>
      <c r="L55" s="73">
        <v>0</v>
      </c>
      <c r="M55" s="83"/>
      <c r="N55" s="66">
        <v>24.6</v>
      </c>
      <c r="O55" s="59"/>
      <c r="P55" s="70" t="s">
        <v>87</v>
      </c>
      <c r="Q55" s="70" t="s">
        <v>53</v>
      </c>
      <c r="R55" s="59"/>
      <c r="S55" s="70">
        <v>9599</v>
      </c>
      <c r="T55" s="59"/>
      <c r="U55" s="70" t="s">
        <v>53</v>
      </c>
      <c r="V55" s="70" t="s">
        <v>53</v>
      </c>
      <c r="W55" s="59"/>
      <c r="X55" s="46">
        <v>9599</v>
      </c>
    </row>
    <row r="56" spans="2:24" s="31" customFormat="1" ht="22.5" customHeight="1" x14ac:dyDescent="0.35">
      <c r="B56" s="49" t="s">
        <v>104</v>
      </c>
      <c r="C56" s="30"/>
      <c r="D56" s="66" t="s">
        <v>65</v>
      </c>
      <c r="E56" s="66"/>
      <c r="F56" s="87">
        <v>4.2</v>
      </c>
      <c r="G56" s="87">
        <v>11.649999999999999</v>
      </c>
      <c r="H56" s="83"/>
      <c r="I56" s="66">
        <v>15.85</v>
      </c>
      <c r="J56" s="83"/>
      <c r="K56" s="73">
        <v>0</v>
      </c>
      <c r="L56" s="73">
        <v>0</v>
      </c>
      <c r="M56" s="83"/>
      <c r="N56" s="66">
        <v>15.85</v>
      </c>
      <c r="O56" s="59"/>
      <c r="P56" s="70" t="s">
        <v>87</v>
      </c>
      <c r="Q56" s="70" t="s">
        <v>53</v>
      </c>
      <c r="R56" s="59"/>
      <c r="S56" s="70">
        <v>7851</v>
      </c>
      <c r="T56" s="59"/>
      <c r="U56" s="70" t="s">
        <v>53</v>
      </c>
      <c r="V56" s="70" t="s">
        <v>53</v>
      </c>
      <c r="W56" s="59"/>
      <c r="X56" s="46">
        <v>7851</v>
      </c>
    </row>
    <row r="57" spans="2:24" s="74" customFormat="1" ht="16.149999999999999" customHeight="1" x14ac:dyDescent="0.35">
      <c r="B57" s="56" t="s">
        <v>15</v>
      </c>
      <c r="C57" s="57"/>
      <c r="D57" s="58"/>
      <c r="E57" s="58"/>
      <c r="F57" s="72" t="s">
        <v>53</v>
      </c>
      <c r="G57" s="72" t="s">
        <v>53</v>
      </c>
      <c r="H57" s="82"/>
      <c r="I57" s="67" t="s">
        <v>53</v>
      </c>
      <c r="J57" s="82"/>
      <c r="K57" s="67" t="s">
        <v>53</v>
      </c>
      <c r="L57" s="67" t="s">
        <v>53</v>
      </c>
      <c r="M57" s="82"/>
      <c r="N57" s="67">
        <f>SUM(N12,N26,N31,N50)</f>
        <v>380.93780000000004</v>
      </c>
      <c r="O57" s="60"/>
      <c r="P57" s="72" t="s">
        <v>53</v>
      </c>
      <c r="Q57" s="72" t="s">
        <v>53</v>
      </c>
      <c r="R57" s="82"/>
      <c r="S57" s="72" t="s">
        <v>53</v>
      </c>
      <c r="T57" s="82"/>
      <c r="U57" s="67" t="s">
        <v>53</v>
      </c>
      <c r="V57" s="67" t="s">
        <v>53</v>
      </c>
      <c r="W57" s="60"/>
      <c r="X57" s="58">
        <f>SUM(X12,X26,X31,X50)</f>
        <v>17710260</v>
      </c>
    </row>
    <row r="58" spans="2:24" s="75" customFormat="1" ht="16.149999999999999" customHeight="1" x14ac:dyDescent="0.35">
      <c r="B58" s="49"/>
      <c r="C58" s="30"/>
      <c r="D58" s="30" t="s">
        <v>64</v>
      </c>
      <c r="E58" s="30"/>
      <c r="F58" s="73" t="s">
        <v>53</v>
      </c>
      <c r="G58" s="73" t="s">
        <v>53</v>
      </c>
      <c r="H58" s="83"/>
      <c r="I58" s="66" t="s">
        <v>53</v>
      </c>
      <c r="J58" s="83"/>
      <c r="K58" s="66" t="s">
        <v>53</v>
      </c>
      <c r="L58" s="66" t="s">
        <v>53</v>
      </c>
      <c r="M58" s="83"/>
      <c r="N58" s="66">
        <f>IF(SUM(SUMIFS(N$13:N$25,$D$13:$D$25,"Bvb"),SUMIFS(N$27:N$30,$D$27:$D$30,"Bvb"),SUMIFS(N$32:N$49,$D$32:$D$49,"Bvb"),SUMIFS(N$51:N$56,$D$51:$D$56,"Bvb"))=0,"…",SUM(SUMIFS(N$13:N$25,$D$13:$D$25,"Bvb"),SUMIFS(N$27:N$30,$D$27:$D$30,"Bvb"),SUMIFS(N$32:N$49,$D$32:$D$49,"Bvb"),SUMIFS(N$51:N$56,$D$51:$D$56,"Bvb")))</f>
        <v>227.83600000000001</v>
      </c>
      <c r="O58" s="59"/>
      <c r="P58" s="70" t="s">
        <v>53</v>
      </c>
      <c r="Q58" s="70" t="s">
        <v>53</v>
      </c>
      <c r="R58" s="59"/>
      <c r="S58" s="70" t="s">
        <v>53</v>
      </c>
      <c r="T58" s="59"/>
      <c r="U58" s="70" t="s">
        <v>53</v>
      </c>
      <c r="V58" s="70" t="s">
        <v>53</v>
      </c>
      <c r="W58" s="59"/>
      <c r="X58" s="46">
        <f>IF(SUM(SUMIFS(X$13:X$25,$D$13:$D$25,"Bvb"),SUMIFS(X$27:X$30,$D$27:$D$30,"Bvb"),SUMIFS(X$32:X$49,$D$32:$D$49,"Bvb"),SUMIFS(X$51:X$56,$D$51:$D$56,"Bvb"))=0,"…",SUM(SUMIFS(X$13:X$25,$D$13:$D$25,"Bvb"),SUMIFS(X$27:X$30,$D$27:$D$30,"Bvb"),SUMIFS(X$32:X$49,$D$32:$D$49,"Bvb"),SUMIFS(X$51:X$56,$D$51:$D$56,"Bvb")))</f>
        <v>12930000</v>
      </c>
    </row>
    <row r="59" spans="2:24" s="31" customFormat="1" ht="22.5" customHeight="1" x14ac:dyDescent="0.35">
      <c r="B59" s="79"/>
      <c r="C59" s="52"/>
      <c r="D59" s="52" t="s">
        <v>65</v>
      </c>
      <c r="E59" s="52"/>
      <c r="F59" s="77">
        <f>IF(SUM(SUMIFS(F$13:F$25,$D$13:$D$25,"BLT"),SUMIFS(F$27:F$30,$D$27:$D$30,"BLT"),SUMIFS(F$32:F$49,$D$32:$D$49,"BLT"),SUMIFS(F$51:F$56,$D$51:$D$56,"BLT"))=0,"…",SUM(SUMIFS(F$13:F$25,$D$13:$D$25,"BLT"),SUMIFS(F$27:F$30,$D$27:$D$30,"BLT"),SUMIFS(F$32:F$49,$D$32:$D$49,"BLT"),SUMIFS(F$51:F$56,$D$51:$D$56,"BLT")))</f>
        <v>46.393963400000004</v>
      </c>
      <c r="G59" s="77">
        <f>IF(SUM(SUMIFS(G$13:G$25,$D$13:$D$25,"BLT"),SUMIFS(G$27:G$30,$D$27:$D$30,"BLT"),SUMIFS(G$32:G$49,$D$32:$D$49,"BLT"),SUMIFS(G$51:G$56,$D$51:$D$56,"BLT"))=0,"…",SUM(SUMIFS(G$13:G$25,$D$13:$D$25,"BLT"),SUMIFS(G$27:G$30,$D$27:$D$30,"BLT"),SUMIFS(G$32:G$49,$D$32:$D$49,"BLT"),SUMIFS(G$51:G$56,$D$51:$D$56,"BLT")))</f>
        <v>99.1348366</v>
      </c>
      <c r="H59" s="84"/>
      <c r="I59" s="77">
        <f>IF(SUM(SUMIFS(I$13:I$25,$D$13:$D$25,"BLT"),SUMIFS(I$27:I$30,$D$27:$D$30,"BLT"),SUMIFS(I$32:I$49,$D$32:$D$49,"BLT"),SUMIFS(I$51:I$56,$D$51:$D$56,"BLT"))=0,"…",SUM(SUMIFS(I$13:I$25,$D$13:$D$25,"BLT"),SUMIFS(I$27:I$30,$D$27:$D$30,"BLT"),SUMIFS(I$32:I$49,$D$32:$D$49,"BLT"),SUMIFS(I$51:I$56,$D$51:$D$56,"BLT")))</f>
        <v>153.1018</v>
      </c>
      <c r="J59" s="84"/>
      <c r="K59" s="77">
        <v>0</v>
      </c>
      <c r="L59" s="77">
        <v>0</v>
      </c>
      <c r="M59" s="84"/>
      <c r="N59" s="77">
        <f>IF(SUM(SUMIFS(N$13:N$25,$D$13:$D$25,"BLT"),SUMIFS(N$27:N$30,$D$27:$D$30,"BLT"),SUMIFS(N$32:N$49,$D$32:$D$49,"BLT"),SUMIFS(N$51:N$56,$D$51:$D$56,"BLT"))=0,"…",SUM(SUMIFS(N$13:N$25,$D$13:$D$25,"BLT"),SUMIFS(N$27:N$30,$D$27:$D$30,"BLT"),SUMIFS(N$32:N$49,$D$32:$D$49,"BLT"),SUMIFS(N$51:N$56,$D$51:$D$56,"BLT")))</f>
        <v>153.1018</v>
      </c>
      <c r="O59" s="78"/>
      <c r="P59" s="76">
        <f>IF(SUM(SUMIFS(P$13:P$25,$D$13:$D$25,"BLT"),SUMIFS(P$27:P$30,$D$27:$D$30,"BLT"),SUMIFS(P$32:P$49,$D$32:$D$49,"BLT"),SUMIFS(P$51:P$56,$D$51:$D$56,"BLT"))=0,"…",SUM(SUMIFS(P$13:P$25,$D$13:$D$25,"BLT"),SUMIFS(P$27:P$30,$D$27:$D$30,"BLT"),SUMIFS(P$32:P$49,$D$32:$D$49,"BLT"),SUMIFS(P$51:P$56,$D$51:$D$56,"BLT")))</f>
        <v>1590998</v>
      </c>
      <c r="Q59" s="76">
        <f>IF(SUM(SUMIFS(Q$13:Q$25,$D$13:$D$25,"BLT"),SUMIFS(Q$27:Q$30,$D$27:$D$30,"BLT"),SUMIFS(Q$32:Q$49,$D$32:$D$49,"BLT"),SUMIFS(Q$51:Q$56,$D$51:$D$56,"BLT"))=0,"…",SUM(SUMIFS(Q$13:Q$25,$D$13:$D$25,"BLT"),SUMIFS(Q$27:Q$30,$D$27:$D$30,"BLT"),SUMIFS(Q$32:Q$49,$D$32:$D$49,"BLT"),SUMIFS(Q$51:Q$56,$D$51:$D$56,"BLT")))</f>
        <v>2770916</v>
      </c>
      <c r="R59" s="78"/>
      <c r="S59" s="76">
        <f>IF(SUM(SUMIFS(S$13:S$25,$D$13:$D$25,"BLT"),SUMIFS(S$27:S$30,$D$27:$D$30,"BLT"),SUMIFS(S$32:S$49,$D$32:$D$49,"BLT"),SUMIFS(S$51:S$56,$D$51:$D$56,"BLT"))=0,"…",SUM(SUMIFS(S$13:S$25,$D$13:$D$25,"BLT"),SUMIFS(S$27:S$30,$D$27:$D$30,"BLT"),SUMIFS(S$32:S$49,$D$32:$D$49,"BLT"),SUMIFS(S$51:S$56,$D$51:$D$56,"BLT")))</f>
        <v>4780260</v>
      </c>
      <c r="T59" s="78"/>
      <c r="U59" s="76" t="str">
        <f>IF(SUM(SUMIFS(U$13:U$25,$D$13:$D$25,"BLT"),SUMIFS(U$27:U$30,$D$27:$D$30,"BLT"),SUMIFS(U$32:U$49,$D$32:$D$49,"BLT"),SUMIFS(U$51:U$56,$D$51:$D$56,"BLT"))=0,"…",SUM(SUMIFS(U$13:U$25,$D$13:$D$25,"BLT"),SUMIFS(U$27:U$30,$D$27:$D$30,"BLT"),SUMIFS(U$32:U$49,$D$32:$D$49,"BLT"),SUMIFS(U$51:U$56,$D$51:$D$56,"BLT")))</f>
        <v>…</v>
      </c>
      <c r="V59" s="76" t="str">
        <f>IF(SUM(SUMIFS(V$13:V$25,$D$13:$D$25,"BLT"),SUMIFS(V$27:V$30,$D$27:$D$30,"BLT"),SUMIFS(V$32:V$49,$D$32:$D$49,"BLT"),SUMIFS(V$51:V$56,$D$51:$D$56,"BLT"))=0,"…",SUM(SUMIFS(V$13:V$25,$D$13:$D$25,"BLT"),SUMIFS(V$27:V$30,$D$27:$D$30,"BLT"),SUMIFS(V$32:V$49,$D$32:$D$49,"BLT"),SUMIFS(V$51:V$56,$D$51:$D$56,"BLT")))</f>
        <v>…</v>
      </c>
      <c r="W59" s="78"/>
      <c r="X59" s="76">
        <f>IF(SUM(SUMIFS(X$13:X$25,$D$13:$D$25,"BLT"),SUMIFS(X$27:X$30,$D$27:$D$30,"BLT"),SUMIFS(X$32:X$49,$D$32:$D$49,"BLT"),SUMIFS(X$51:X$56,$D$51:$D$56,"BLT"))=0,"…",SUM(SUMIFS(X$13:X$25,$D$13:$D$25,"BLT"),SUMIFS(X$27:X$30,$D$27:$D$30,"BLT"),SUMIFS(X$32:X$49,$D$32:$D$49,"BLT"),SUMIFS(X$51:X$56,$D$51:$D$56,"BLT")))</f>
        <v>4780260</v>
      </c>
    </row>
    <row r="60" spans="2:24" ht="6.75" customHeight="1" x14ac:dyDescent="0.25">
      <c r="B60" s="61"/>
      <c r="C60" s="61"/>
      <c r="D60" s="62"/>
      <c r="E60" s="62"/>
      <c r="F60" s="61"/>
      <c r="G60" s="61"/>
      <c r="H60" s="61"/>
      <c r="I60" s="61"/>
      <c r="J60" s="61"/>
      <c r="K60" s="61"/>
      <c r="L60" s="61"/>
      <c r="M60" s="61"/>
      <c r="N60" s="62"/>
    </row>
    <row r="61" spans="2:24" s="31" customFormat="1" ht="37.5" customHeight="1" x14ac:dyDescent="0.35">
      <c r="B61" s="108" t="s">
        <v>105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</row>
    <row r="62" spans="2:24" ht="6.75" customHeight="1" thickBot="1" x14ac:dyDescent="0.3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</row>
  </sheetData>
  <mergeCells count="6">
    <mergeCell ref="B61:X61"/>
    <mergeCell ref="B1:X1"/>
    <mergeCell ref="B2:X2"/>
    <mergeCell ref="F8:N8"/>
    <mergeCell ref="P8:X8"/>
    <mergeCell ref="D5:X5"/>
  </mergeCells>
  <conditionalFormatting sqref="D51:D54 K46:L49 I46:I49 F48:G49 S46:S49 P48:Q49 U40:V49 D32:D48 N32:N49 K40:L44 I40:I44 X32:X49 F40:G44 S40:S44 P40:Q44">
    <cfRule type="expression" dxfId="143" priority="290">
      <formula>ISBLANK(D32)</formula>
    </cfRule>
  </conditionalFormatting>
  <conditionalFormatting sqref="D49 D13:D25">
    <cfRule type="expression" dxfId="142" priority="292">
      <formula>ISBLANK(D13)</formula>
    </cfRule>
  </conditionalFormatting>
  <conditionalFormatting sqref="D27:D29">
    <cfRule type="expression" dxfId="141" priority="291">
      <formula>ISBLANK(D27)</formula>
    </cfRule>
  </conditionalFormatting>
  <conditionalFormatting sqref="D30">
    <cfRule type="expression" dxfId="140" priority="289">
      <formula>ISBLANK(D30)</formula>
    </cfRule>
  </conditionalFormatting>
  <conditionalFormatting sqref="D55:D56">
    <cfRule type="expression" dxfId="139" priority="288">
      <formula>ISBLANK(D55)</formula>
    </cfRule>
  </conditionalFormatting>
  <conditionalFormatting sqref="N51:N52 N27:N30 N13:N25">
    <cfRule type="expression" dxfId="138" priority="286">
      <formula>ISBLANK(N13)</formula>
    </cfRule>
  </conditionalFormatting>
  <conditionalFormatting sqref="F13:G17 F21:G23 F32:G38 I13:I23 I25 F25:G25">
    <cfRule type="expression" dxfId="137" priority="285">
      <formula>ISBLANK(F13)</formula>
    </cfRule>
  </conditionalFormatting>
  <conditionalFormatting sqref="N53:N56">
    <cfRule type="expression" dxfId="136" priority="283">
      <formula>ISBLANK(N53)</formula>
    </cfRule>
  </conditionalFormatting>
  <conditionalFormatting sqref="K30:L30">
    <cfRule type="expression" dxfId="135" priority="267">
      <formula>ISBLANK(K30)</formula>
    </cfRule>
  </conditionalFormatting>
  <conditionalFormatting sqref="K32:L38 K13:L25">
    <cfRule type="expression" dxfId="134" priority="274">
      <formula>ISBLANK(K13)</formula>
    </cfRule>
  </conditionalFormatting>
  <conditionalFormatting sqref="K12:L12">
    <cfRule type="expression" dxfId="133" priority="272">
      <formula>ISBLANK(K12)</formula>
    </cfRule>
  </conditionalFormatting>
  <conditionalFormatting sqref="K26:L26">
    <cfRule type="expression" dxfId="132" priority="271">
      <formula>ISBLANK(K26)</formula>
    </cfRule>
  </conditionalFormatting>
  <conditionalFormatting sqref="K31:L31">
    <cfRule type="expression" dxfId="131" priority="269">
      <formula>ISBLANK(K31)</formula>
    </cfRule>
  </conditionalFormatting>
  <conditionalFormatting sqref="K27:L27">
    <cfRule type="expression" dxfId="130" priority="268">
      <formula>ISBLANK(K27)</formula>
    </cfRule>
  </conditionalFormatting>
  <conditionalFormatting sqref="K51:L53">
    <cfRule type="expression" dxfId="129" priority="265">
      <formula>ISBLANK(K51)</formula>
    </cfRule>
  </conditionalFormatting>
  <conditionalFormatting sqref="K50:L50">
    <cfRule type="expression" dxfId="128" priority="263">
      <formula>ISBLANK(K50)</formula>
    </cfRule>
  </conditionalFormatting>
  <conditionalFormatting sqref="I27">
    <cfRule type="expression" dxfId="127" priority="262">
      <formula>ISBLANK(I27)</formula>
    </cfRule>
  </conditionalFormatting>
  <conditionalFormatting sqref="I30">
    <cfRule type="expression" dxfId="126" priority="261">
      <formula>ISBLANK(I30)</formula>
    </cfRule>
  </conditionalFormatting>
  <conditionalFormatting sqref="I32">
    <cfRule type="expression" dxfId="125" priority="260">
      <formula>ISBLANK(I32)</formula>
    </cfRule>
  </conditionalFormatting>
  <conditionalFormatting sqref="I33">
    <cfRule type="expression" dxfId="124" priority="259">
      <formula>ISBLANK(I33)</formula>
    </cfRule>
  </conditionalFormatting>
  <conditionalFormatting sqref="I34:I38">
    <cfRule type="expression" dxfId="123" priority="258">
      <formula>ISBLANK(I34)</formula>
    </cfRule>
  </conditionalFormatting>
  <conditionalFormatting sqref="I51:I52">
    <cfRule type="expression" dxfId="122" priority="245">
      <formula>ISBLANK(I51)</formula>
    </cfRule>
  </conditionalFormatting>
  <conditionalFormatting sqref="I53">
    <cfRule type="expression" dxfId="121" priority="243">
      <formula>ISBLANK(I53)</formula>
    </cfRule>
  </conditionalFormatting>
  <conditionalFormatting sqref="I26">
    <cfRule type="expression" dxfId="120" priority="232">
      <formula>ISBLANK(I26)</formula>
    </cfRule>
  </conditionalFormatting>
  <conditionalFormatting sqref="N26">
    <cfRule type="expression" dxfId="119" priority="229">
      <formula>ISBLANK(N26)</formula>
    </cfRule>
  </conditionalFormatting>
  <conditionalFormatting sqref="F12">
    <cfRule type="expression" dxfId="118" priority="228">
      <formula>ISBLANK(F12)</formula>
    </cfRule>
  </conditionalFormatting>
  <conditionalFormatting sqref="G12">
    <cfRule type="expression" dxfId="117" priority="227">
      <formula>ISBLANK(G12)</formula>
    </cfRule>
  </conditionalFormatting>
  <conditionalFormatting sqref="I12">
    <cfRule type="expression" dxfId="116" priority="226">
      <formula>ISBLANK(I12)</formula>
    </cfRule>
  </conditionalFormatting>
  <conditionalFormatting sqref="N12">
    <cfRule type="expression" dxfId="115" priority="225">
      <formula>ISBLANK(N12)</formula>
    </cfRule>
  </conditionalFormatting>
  <conditionalFormatting sqref="I31">
    <cfRule type="expression" dxfId="114" priority="222">
      <formula>ISBLANK(I31)</formula>
    </cfRule>
  </conditionalFormatting>
  <conditionalFormatting sqref="N31">
    <cfRule type="expression" dxfId="113" priority="221">
      <formula>ISBLANK(N31)</formula>
    </cfRule>
  </conditionalFormatting>
  <conditionalFormatting sqref="I50">
    <cfRule type="expression" dxfId="112" priority="218">
      <formula>ISBLANK(I50)</formula>
    </cfRule>
  </conditionalFormatting>
  <conditionalFormatting sqref="N50">
    <cfRule type="expression" dxfId="111" priority="217">
      <formula>ISBLANK(N50)</formula>
    </cfRule>
  </conditionalFormatting>
  <conditionalFormatting sqref="K57:L57">
    <cfRule type="expression" dxfId="110" priority="216">
      <formula>ISBLANK(K57)</formula>
    </cfRule>
  </conditionalFormatting>
  <conditionalFormatting sqref="F57">
    <cfRule type="expression" dxfId="109" priority="215">
      <formula>ISBLANK(F57)</formula>
    </cfRule>
  </conditionalFormatting>
  <conditionalFormatting sqref="G57">
    <cfRule type="expression" dxfId="108" priority="214">
      <formula>ISBLANK(G57)</formula>
    </cfRule>
  </conditionalFormatting>
  <conditionalFormatting sqref="I57">
    <cfRule type="expression" dxfId="107" priority="213">
      <formula>ISBLANK(I57)</formula>
    </cfRule>
  </conditionalFormatting>
  <conditionalFormatting sqref="N57">
    <cfRule type="expression" dxfId="106" priority="212">
      <formula>ISBLANK(N57)</formula>
    </cfRule>
  </conditionalFormatting>
  <conditionalFormatting sqref="K58:L58">
    <cfRule type="expression" dxfId="105" priority="211">
      <formula>ISBLANK(K58)</formula>
    </cfRule>
  </conditionalFormatting>
  <conditionalFormatting sqref="I58">
    <cfRule type="expression" dxfId="104" priority="208">
      <formula>ISBLANK(I58)</formula>
    </cfRule>
  </conditionalFormatting>
  <conditionalFormatting sqref="N58">
    <cfRule type="expression" dxfId="103" priority="207">
      <formula>ISBLANK(N58)</formula>
    </cfRule>
  </conditionalFormatting>
  <conditionalFormatting sqref="N59">
    <cfRule type="expression" dxfId="102" priority="204">
      <formula>ISBLANK(N59)</formula>
    </cfRule>
  </conditionalFormatting>
  <conditionalFormatting sqref="K59:L59">
    <cfRule type="expression" dxfId="101" priority="203">
      <formula>ISBLANK(K59)</formula>
    </cfRule>
  </conditionalFormatting>
  <conditionalFormatting sqref="X51:X52 X27:X30 X13:X25">
    <cfRule type="expression" dxfId="100" priority="202">
      <formula>ISBLANK(X13)</formula>
    </cfRule>
  </conditionalFormatting>
  <conditionalFormatting sqref="X53:X56">
    <cfRule type="expression" dxfId="99" priority="199">
      <formula>ISBLANK(X53)</formula>
    </cfRule>
  </conditionalFormatting>
  <conditionalFormatting sqref="X26">
    <cfRule type="expression" dxfId="98" priority="145">
      <formula>ISBLANK(X26)</formula>
    </cfRule>
  </conditionalFormatting>
  <conditionalFormatting sqref="X12">
    <cfRule type="expression" dxfId="97" priority="141">
      <formula>ISBLANK(X12)</formula>
    </cfRule>
  </conditionalFormatting>
  <conditionalFormatting sqref="X31">
    <cfRule type="expression" dxfId="96" priority="137">
      <formula>ISBLANK(X31)</formula>
    </cfRule>
  </conditionalFormatting>
  <conditionalFormatting sqref="X50">
    <cfRule type="expression" dxfId="95" priority="133">
      <formula>ISBLANK(X50)</formula>
    </cfRule>
  </conditionalFormatting>
  <conditionalFormatting sqref="X57">
    <cfRule type="expression" dxfId="94" priority="128">
      <formula>ISBLANK(X57)</formula>
    </cfRule>
  </conditionalFormatting>
  <conditionalFormatting sqref="X58">
    <cfRule type="expression" dxfId="93" priority="123">
      <formula>ISBLANK(X58)</formula>
    </cfRule>
  </conditionalFormatting>
  <conditionalFormatting sqref="X59">
    <cfRule type="expression" dxfId="92" priority="120">
      <formula>ISBLANK(X59)</formula>
    </cfRule>
  </conditionalFormatting>
  <conditionalFormatting sqref="F18:G18">
    <cfRule type="expression" dxfId="91" priority="118">
      <formula>ISBLANK(F18)</formula>
    </cfRule>
  </conditionalFormatting>
  <conditionalFormatting sqref="F27:G27">
    <cfRule type="expression" dxfId="90" priority="117">
      <formula>ISBLANK(F27)</formula>
    </cfRule>
  </conditionalFormatting>
  <conditionalFormatting sqref="F30:G30">
    <cfRule type="expression" dxfId="89" priority="116">
      <formula>ISBLANK(F30)</formula>
    </cfRule>
  </conditionalFormatting>
  <conditionalFormatting sqref="F46:G47">
    <cfRule type="expression" dxfId="88" priority="114">
      <formula>ISBLANK(F46)</formula>
    </cfRule>
  </conditionalFormatting>
  <conditionalFormatting sqref="F51:G53">
    <cfRule type="expression" dxfId="87" priority="112">
      <formula>ISBLANK(F51)</formula>
    </cfRule>
  </conditionalFormatting>
  <conditionalFormatting sqref="F58:G58">
    <cfRule type="expression" dxfId="86" priority="111">
      <formula>ISBLANK(F58)</formula>
    </cfRule>
  </conditionalFormatting>
  <conditionalFormatting sqref="F26">
    <cfRule type="expression" dxfId="85" priority="110">
      <formula>ISBLANK(F26)</formula>
    </cfRule>
  </conditionalFormatting>
  <conditionalFormatting sqref="G26">
    <cfRule type="expression" dxfId="84" priority="109">
      <formula>ISBLANK(G26)</formula>
    </cfRule>
  </conditionalFormatting>
  <conditionalFormatting sqref="F31">
    <cfRule type="expression" dxfId="83" priority="108">
      <formula>ISBLANK(F31)</formula>
    </cfRule>
  </conditionalFormatting>
  <conditionalFormatting sqref="G31">
    <cfRule type="expression" dxfId="82" priority="107">
      <formula>ISBLANK(G31)</formula>
    </cfRule>
  </conditionalFormatting>
  <conditionalFormatting sqref="F50">
    <cfRule type="expression" dxfId="81" priority="106">
      <formula>ISBLANK(F50)</formula>
    </cfRule>
  </conditionalFormatting>
  <conditionalFormatting sqref="G50">
    <cfRule type="expression" dxfId="80" priority="105">
      <formula>ISBLANK(G50)</formula>
    </cfRule>
  </conditionalFormatting>
  <conditionalFormatting sqref="S58 P58:Q58">
    <cfRule type="expression" dxfId="79" priority="88">
      <formula>ISBLANK(P58)</formula>
    </cfRule>
  </conditionalFormatting>
  <conditionalFormatting sqref="U58:V58">
    <cfRule type="expression" dxfId="78" priority="87">
      <formula>ISBLANK(U58)</formula>
    </cfRule>
  </conditionalFormatting>
  <conditionalFormatting sqref="F19:G20">
    <cfRule type="expression" dxfId="77" priority="86">
      <formula>ISBLANK(F19)</formula>
    </cfRule>
  </conditionalFormatting>
  <conditionalFormatting sqref="I24">
    <cfRule type="expression" dxfId="76" priority="85">
      <formula>ISBLANK(I24)</formula>
    </cfRule>
  </conditionalFormatting>
  <conditionalFormatting sqref="F24:G24">
    <cfRule type="expression" dxfId="75" priority="84">
      <formula>ISBLANK(F24)</formula>
    </cfRule>
  </conditionalFormatting>
  <conditionalFormatting sqref="I28:I29">
    <cfRule type="expression" dxfId="74" priority="83">
      <formula>ISBLANK(I28)</formula>
    </cfRule>
  </conditionalFormatting>
  <conditionalFormatting sqref="F28:G29">
    <cfRule type="expression" dxfId="73" priority="82">
      <formula>ISBLANK(F28)</formula>
    </cfRule>
  </conditionalFormatting>
  <conditionalFormatting sqref="I54:I56">
    <cfRule type="expression" dxfId="72" priority="81">
      <formula>ISBLANK(I54)</formula>
    </cfRule>
  </conditionalFormatting>
  <conditionalFormatting sqref="I39">
    <cfRule type="expression" dxfId="71" priority="79">
      <formula>ISBLANK(I39)</formula>
    </cfRule>
  </conditionalFormatting>
  <conditionalFormatting sqref="F39:G39">
    <cfRule type="expression" dxfId="70" priority="78">
      <formula>ISBLANK(F39)</formula>
    </cfRule>
  </conditionalFormatting>
  <conditionalFormatting sqref="I45">
    <cfRule type="expression" dxfId="69" priority="77">
      <formula>ISBLANK(I45)</formula>
    </cfRule>
  </conditionalFormatting>
  <conditionalFormatting sqref="F45:G45">
    <cfRule type="expression" dxfId="68" priority="76">
      <formula>ISBLANK(F45)</formula>
    </cfRule>
  </conditionalFormatting>
  <conditionalFormatting sqref="F59">
    <cfRule type="expression" dxfId="67" priority="75">
      <formula>ISBLANK(F59)</formula>
    </cfRule>
  </conditionalFormatting>
  <conditionalFormatting sqref="G59">
    <cfRule type="expression" dxfId="66" priority="74">
      <formula>ISBLANK(G59)</formula>
    </cfRule>
  </conditionalFormatting>
  <conditionalFormatting sqref="I59">
    <cfRule type="expression" dxfId="65" priority="73">
      <formula>ISBLANK(I59)</formula>
    </cfRule>
  </conditionalFormatting>
  <conditionalFormatting sqref="P13:Q17 P21:Q23 P32:Q38 S13:S23 S25 P25:Q25">
    <cfRule type="expression" dxfId="64" priority="72">
      <formula>ISBLANK(P13)</formula>
    </cfRule>
  </conditionalFormatting>
  <conditionalFormatting sqref="U39:V39">
    <cfRule type="expression" dxfId="63" priority="71">
      <formula>ISBLANK(U39)</formula>
    </cfRule>
  </conditionalFormatting>
  <conditionalFormatting sqref="U13:V17 U32:V38 U20:V25">
    <cfRule type="expression" dxfId="62" priority="70">
      <formula>ISBLANK(U13)</formula>
    </cfRule>
  </conditionalFormatting>
  <conditionalFormatting sqref="U12:V12">
    <cfRule type="expression" dxfId="61" priority="69">
      <formula>ISBLANK(U12)</formula>
    </cfRule>
  </conditionalFormatting>
  <conditionalFormatting sqref="U26:V26">
    <cfRule type="expression" dxfId="60" priority="68">
      <formula>ISBLANK(U26)</formula>
    </cfRule>
  </conditionalFormatting>
  <conditionalFormatting sqref="U54:V56">
    <cfRule type="expression" dxfId="59" priority="67">
      <formula>ISBLANK(U54)</formula>
    </cfRule>
  </conditionalFormatting>
  <conditionalFormatting sqref="U31:V31">
    <cfRule type="expression" dxfId="58" priority="66">
      <formula>ISBLANK(U31)</formula>
    </cfRule>
  </conditionalFormatting>
  <conditionalFormatting sqref="U27:V29">
    <cfRule type="expression" dxfId="57" priority="65">
      <formula>ISBLANK(U27)</formula>
    </cfRule>
  </conditionalFormatting>
  <conditionalFormatting sqref="U30:V30">
    <cfRule type="expression" dxfId="56" priority="64">
      <formula>ISBLANK(U30)</formula>
    </cfRule>
  </conditionalFormatting>
  <conditionalFormatting sqref="U51:V53">
    <cfRule type="expression" dxfId="55" priority="62">
      <formula>ISBLANK(U51)</formula>
    </cfRule>
  </conditionalFormatting>
  <conditionalFormatting sqref="U50:V50">
    <cfRule type="expression" dxfId="54" priority="61">
      <formula>ISBLANK(U50)</formula>
    </cfRule>
  </conditionalFormatting>
  <conditionalFormatting sqref="S27">
    <cfRule type="expression" dxfId="53" priority="60">
      <formula>ISBLANK(S27)</formula>
    </cfRule>
  </conditionalFormatting>
  <conditionalFormatting sqref="S30">
    <cfRule type="expression" dxfId="52" priority="59">
      <formula>ISBLANK(S30)</formula>
    </cfRule>
  </conditionalFormatting>
  <conditionalFormatting sqref="S32">
    <cfRule type="expression" dxfId="51" priority="58">
      <formula>ISBLANK(S32)</formula>
    </cfRule>
  </conditionalFormatting>
  <conditionalFormatting sqref="S33">
    <cfRule type="expression" dxfId="50" priority="57">
      <formula>ISBLANK(S33)</formula>
    </cfRule>
  </conditionalFormatting>
  <conditionalFormatting sqref="S34:S38">
    <cfRule type="expression" dxfId="49" priority="56">
      <formula>ISBLANK(S34)</formula>
    </cfRule>
  </conditionalFormatting>
  <conditionalFormatting sqref="S51:S52">
    <cfRule type="expression" dxfId="48" priority="53">
      <formula>ISBLANK(S51)</formula>
    </cfRule>
  </conditionalFormatting>
  <conditionalFormatting sqref="S53">
    <cfRule type="expression" dxfId="47" priority="52">
      <formula>ISBLANK(S53)</formula>
    </cfRule>
  </conditionalFormatting>
  <conditionalFormatting sqref="S26">
    <cfRule type="expression" dxfId="46" priority="51">
      <formula>ISBLANK(S26)</formula>
    </cfRule>
  </conditionalFormatting>
  <conditionalFormatting sqref="P12">
    <cfRule type="expression" dxfId="45" priority="50">
      <formula>ISBLANK(P12)</formula>
    </cfRule>
  </conditionalFormatting>
  <conditionalFormatting sqref="Q12">
    <cfRule type="expression" dxfId="44" priority="49">
      <formula>ISBLANK(Q12)</formula>
    </cfRule>
  </conditionalFormatting>
  <conditionalFormatting sqref="S12">
    <cfRule type="expression" dxfId="43" priority="48">
      <formula>ISBLANK(S12)</formula>
    </cfRule>
  </conditionalFormatting>
  <conditionalFormatting sqref="S31">
    <cfRule type="expression" dxfId="42" priority="47">
      <formula>ISBLANK(S31)</formula>
    </cfRule>
  </conditionalFormatting>
  <conditionalFormatting sqref="S50">
    <cfRule type="expression" dxfId="41" priority="46">
      <formula>ISBLANK(S50)</formula>
    </cfRule>
  </conditionalFormatting>
  <conditionalFormatting sqref="P18:Q18">
    <cfRule type="expression" dxfId="40" priority="45">
      <formula>ISBLANK(P18)</formula>
    </cfRule>
  </conditionalFormatting>
  <conditionalFormatting sqref="P27:Q27">
    <cfRule type="expression" dxfId="39" priority="44">
      <formula>ISBLANK(P27)</formula>
    </cfRule>
  </conditionalFormatting>
  <conditionalFormatting sqref="P30:Q30">
    <cfRule type="expression" dxfId="38" priority="43">
      <formula>ISBLANK(P30)</formula>
    </cfRule>
  </conditionalFormatting>
  <conditionalFormatting sqref="P46:Q47">
    <cfRule type="expression" dxfId="37" priority="41">
      <formula>ISBLANK(P46)</formula>
    </cfRule>
  </conditionalFormatting>
  <conditionalFormatting sqref="P51:Q53">
    <cfRule type="expression" dxfId="36" priority="39">
      <formula>ISBLANK(P51)</formula>
    </cfRule>
  </conditionalFormatting>
  <conditionalFormatting sqref="P26">
    <cfRule type="expression" dxfId="35" priority="38">
      <formula>ISBLANK(P26)</formula>
    </cfRule>
  </conditionalFormatting>
  <conditionalFormatting sqref="Q26">
    <cfRule type="expression" dxfId="34" priority="37">
      <formula>ISBLANK(Q26)</formula>
    </cfRule>
  </conditionalFormatting>
  <conditionalFormatting sqref="P31">
    <cfRule type="expression" dxfId="33" priority="36">
      <formula>ISBLANK(P31)</formula>
    </cfRule>
  </conditionalFormatting>
  <conditionalFormatting sqref="Q31">
    <cfRule type="expression" dxfId="32" priority="35">
      <formula>ISBLANK(Q31)</formula>
    </cfRule>
  </conditionalFormatting>
  <conditionalFormatting sqref="P50">
    <cfRule type="expression" dxfId="31" priority="34">
      <formula>ISBLANK(P50)</formula>
    </cfRule>
  </conditionalFormatting>
  <conditionalFormatting sqref="Q50">
    <cfRule type="expression" dxfId="30" priority="33">
      <formula>ISBLANK(Q50)</formula>
    </cfRule>
  </conditionalFormatting>
  <conditionalFormatting sqref="P19:Q20">
    <cfRule type="expression" dxfId="29" priority="32">
      <formula>ISBLANK(P19)</formula>
    </cfRule>
  </conditionalFormatting>
  <conditionalFormatting sqref="S24">
    <cfRule type="expression" dxfId="28" priority="31">
      <formula>ISBLANK(S24)</formula>
    </cfRule>
  </conditionalFormatting>
  <conditionalFormatting sqref="P24:Q24">
    <cfRule type="expression" dxfId="27" priority="30">
      <formula>ISBLANK(P24)</formula>
    </cfRule>
  </conditionalFormatting>
  <conditionalFormatting sqref="S28:S29">
    <cfRule type="expression" dxfId="26" priority="29">
      <formula>ISBLANK(S28)</formula>
    </cfRule>
  </conditionalFormatting>
  <conditionalFormatting sqref="P28:Q29">
    <cfRule type="expression" dxfId="25" priority="28">
      <formula>ISBLANK(P28)</formula>
    </cfRule>
  </conditionalFormatting>
  <conditionalFormatting sqref="S54:S56">
    <cfRule type="expression" dxfId="24" priority="27">
      <formula>ISBLANK(S54)</formula>
    </cfRule>
  </conditionalFormatting>
  <conditionalFormatting sqref="P54:P56">
    <cfRule type="expression" dxfId="23" priority="26">
      <formula>ISBLANK(P54)</formula>
    </cfRule>
  </conditionalFormatting>
  <conditionalFormatting sqref="S39">
    <cfRule type="expression" dxfId="22" priority="25">
      <formula>ISBLANK(S39)</formula>
    </cfRule>
  </conditionalFormatting>
  <conditionalFormatting sqref="P39:Q39">
    <cfRule type="expression" dxfId="21" priority="24">
      <formula>ISBLANK(P39)</formula>
    </cfRule>
  </conditionalFormatting>
  <conditionalFormatting sqref="S45">
    <cfRule type="expression" dxfId="20" priority="23">
      <formula>ISBLANK(S45)</formula>
    </cfRule>
  </conditionalFormatting>
  <conditionalFormatting sqref="P45:Q45">
    <cfRule type="expression" dxfId="19" priority="22">
      <formula>ISBLANK(P45)</formula>
    </cfRule>
  </conditionalFormatting>
  <conditionalFormatting sqref="P59:Q59">
    <cfRule type="expression" dxfId="18" priority="21">
      <formula>ISBLANK(P59)</formula>
    </cfRule>
  </conditionalFormatting>
  <conditionalFormatting sqref="S59">
    <cfRule type="expression" dxfId="17" priority="20">
      <formula>ISBLANK(S59)</formula>
    </cfRule>
  </conditionalFormatting>
  <conditionalFormatting sqref="U59:V59">
    <cfRule type="expression" dxfId="16" priority="19">
      <formula>ISBLANK(U59)</formula>
    </cfRule>
  </conditionalFormatting>
  <conditionalFormatting sqref="U57:V57">
    <cfRule type="expression" dxfId="15" priority="18">
      <formula>ISBLANK(U57)</formula>
    </cfRule>
  </conditionalFormatting>
  <conditionalFormatting sqref="P57">
    <cfRule type="expression" dxfId="14" priority="17">
      <formula>ISBLANK(P57)</formula>
    </cfRule>
  </conditionalFormatting>
  <conditionalFormatting sqref="Q57">
    <cfRule type="expression" dxfId="13" priority="16">
      <formula>ISBLANK(Q57)</formula>
    </cfRule>
  </conditionalFormatting>
  <conditionalFormatting sqref="S57">
    <cfRule type="expression" dxfId="12" priority="15">
      <formula>ISBLANK(S57)</formula>
    </cfRule>
  </conditionalFormatting>
  <conditionalFormatting sqref="K28:L28">
    <cfRule type="expression" dxfId="11" priority="14">
      <formula>ISBLANK(K28)</formula>
    </cfRule>
  </conditionalFormatting>
  <conditionalFormatting sqref="K29:L29">
    <cfRule type="expression" dxfId="10" priority="13">
      <formula>ISBLANK(K29)</formula>
    </cfRule>
  </conditionalFormatting>
  <conditionalFormatting sqref="K39:L39">
    <cfRule type="expression" dxfId="9" priority="12">
      <formula>ISBLANK(K39)</formula>
    </cfRule>
  </conditionalFormatting>
  <conditionalFormatting sqref="K45:L45">
    <cfRule type="expression" dxfId="8" priority="11">
      <formula>ISBLANK(K45)</formula>
    </cfRule>
  </conditionalFormatting>
  <conditionalFormatting sqref="K54:L54">
    <cfRule type="expression" dxfId="7" priority="10">
      <formula>ISBLANK(K54)</formula>
    </cfRule>
  </conditionalFormatting>
  <conditionalFormatting sqref="K55:L55">
    <cfRule type="expression" dxfId="6" priority="9">
      <formula>ISBLANK(K55)</formula>
    </cfRule>
  </conditionalFormatting>
  <conditionalFormatting sqref="K56:L56">
    <cfRule type="expression" dxfId="5" priority="8">
      <formula>ISBLANK(K56)</formula>
    </cfRule>
  </conditionalFormatting>
  <conditionalFormatting sqref="Q54">
    <cfRule type="expression" dxfId="4" priority="7">
      <formula>ISBLANK(Q54)</formula>
    </cfRule>
  </conditionalFormatting>
  <conditionalFormatting sqref="Q55">
    <cfRule type="expression" dxfId="3" priority="6">
      <formula>ISBLANK(Q55)</formula>
    </cfRule>
  </conditionalFormatting>
  <conditionalFormatting sqref="Q56">
    <cfRule type="expression" dxfId="2" priority="5">
      <formula>ISBLANK(Q56)</formula>
    </cfRule>
  </conditionalFormatting>
  <conditionalFormatting sqref="F54:G56">
    <cfRule type="expression" dxfId="1" priority="4">
      <formula>ISBLANK(F54)</formula>
    </cfRule>
  </conditionalFormatting>
  <conditionalFormatting sqref="U18:V19">
    <cfRule type="expression" dxfId="0" priority="1">
      <formula>ISBLANK(U18)</formula>
    </cfRule>
  </conditionalFormatting>
  <dataValidations count="1">
    <dataValidation operator="lessThan" showInputMessage="1" showErrorMessage="1" error="Bitte nicht ändern!_x000a__x000a_                   Danke_x000a_           Irma Rodiqi" sqref="F1:X1 D1 F6:N7 D10:D11 A61:B62 F11:N11 H9 G9:G10 F10 L9:M9 H10:N10 E6:E11 P6:X7 P10 R9 Q9:Q10 V9:W9 R10:X10 C62:XFD62 F3:X4 D3:D7 E1:E4 A63:XFD1048576 A1:C11 O57:W60 O6:O56 A12:N60 X11:X60 Y1:XFD61 P11:W56"/>
  </dataValidations>
  <pageMargins left="0" right="0.59055118110236227" top="0" bottom="0.59055118110236227" header="0" footer="0.39370078740157483"/>
  <pageSetup paperSize="9" scale="46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Steckbrief</vt:lpstr>
      <vt:lpstr>Zeitreihe</vt:lpstr>
      <vt:lpstr>2020</vt:lpstr>
      <vt:lpstr>2019</vt:lpstr>
    </vt:vector>
  </TitlesOfParts>
  <Company>Kanton Basel-Stadt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Verkehrsleistungen der Basler Verkehrsbetriebe</dc:title>
  <dc:creator>Statistisches Amt Basel-Stadt</dc:creator>
  <cp:lastModifiedBy>Statistisches Amt Basel-Stadt</cp:lastModifiedBy>
  <cp:lastPrinted>2021-08-19T07:29:37Z</cp:lastPrinted>
  <dcterms:created xsi:type="dcterms:W3CDTF">2015-02-17T11:23:33Z</dcterms:created>
  <dcterms:modified xsi:type="dcterms:W3CDTF">2021-12-10T11:03:17Z</dcterms:modified>
</cp:coreProperties>
</file>